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190" activeTab="0"/>
  </bookViews>
  <sheets>
    <sheet name="廣興100上18" sheetId="1" r:id="rId1"/>
  </sheets>
  <definedNames/>
  <calcPr fullCalcOnLoad="1"/>
</workbook>
</file>

<file path=xl/sharedStrings.xml><?xml version="1.0" encoding="utf-8"?>
<sst xmlns="http://schemas.openxmlformats.org/spreadsheetml/2006/main" count="191" uniqueCount="109">
  <si>
    <t>聯絡人:   沈妤蓁</t>
  </si>
  <si>
    <t>聯絡電話: 4200919   分機 260</t>
  </si>
  <si>
    <t>一週乾料訂貨</t>
  </si>
  <si>
    <t>米食</t>
  </si>
  <si>
    <t>合計</t>
  </si>
  <si>
    <t>用餐人數</t>
  </si>
  <si>
    <t>食材</t>
  </si>
  <si>
    <t>單量(g)</t>
  </si>
  <si>
    <t>數量(kg)</t>
  </si>
  <si>
    <t>預估單價</t>
  </si>
  <si>
    <t>白米飯</t>
  </si>
  <si>
    <t>糙米飯</t>
  </si>
  <si>
    <t>蔬食日</t>
  </si>
  <si>
    <t>水果</t>
  </si>
  <si>
    <t>養樂多優酪乳</t>
  </si>
  <si>
    <t>熱量</t>
  </si>
  <si>
    <t>醣類</t>
  </si>
  <si>
    <t>脂肪</t>
  </si>
  <si>
    <t>蛋白質</t>
  </si>
  <si>
    <t>總熱量</t>
  </si>
  <si>
    <r>
      <t>蔬菜為預先排定</t>
    </r>
    <r>
      <rPr>
        <b/>
        <i/>
        <sz val="22"/>
        <color indexed="10"/>
        <rFont val="Times New Roman"/>
        <family val="1"/>
      </rPr>
      <t>.</t>
    </r>
    <r>
      <rPr>
        <b/>
        <i/>
        <sz val="22"/>
        <color indexed="10"/>
        <rFont val="標楷體"/>
        <family val="4"/>
      </rPr>
      <t>受天氣及採收期等因素影響</t>
    </r>
    <r>
      <rPr>
        <b/>
        <i/>
        <sz val="22"/>
        <color indexed="10"/>
        <rFont val="Times New Roman"/>
        <family val="1"/>
      </rPr>
      <t>.</t>
    </r>
    <r>
      <rPr>
        <b/>
        <i/>
        <sz val="22"/>
        <color indexed="10"/>
        <rFont val="標楷體"/>
        <family val="4"/>
      </rPr>
      <t>若有調動敬請見諒</t>
    </r>
  </si>
  <si>
    <t>表單設計：軒泰食品</t>
  </si>
  <si>
    <t>執行祕書：</t>
  </si>
  <si>
    <t>校長：</t>
  </si>
  <si>
    <t>木耳絲</t>
  </si>
  <si>
    <t>大白菜</t>
  </si>
  <si>
    <t>蒜香青菜</t>
  </si>
  <si>
    <t>糙米(先送)</t>
  </si>
  <si>
    <t>木耳絲</t>
  </si>
  <si>
    <t>青蔥</t>
  </si>
  <si>
    <t>小計</t>
  </si>
  <si>
    <t>紅蘿蔔丁</t>
  </si>
  <si>
    <t>小計</t>
  </si>
  <si>
    <t>薑絲</t>
  </si>
  <si>
    <t>大骨</t>
  </si>
  <si>
    <t>絞肉</t>
  </si>
  <si>
    <t>香菇絲</t>
  </si>
  <si>
    <t>蝦米</t>
  </si>
  <si>
    <t>蒜香青菜</t>
  </si>
  <si>
    <t>綠豆芽</t>
  </si>
  <si>
    <t>韭菜</t>
  </si>
  <si>
    <t>蒜末</t>
  </si>
  <si>
    <t>洗選蛋</t>
  </si>
  <si>
    <t>洋蔥去皮</t>
  </si>
  <si>
    <t>青菜</t>
  </si>
  <si>
    <t>紅蘿蔔絲</t>
  </si>
  <si>
    <t>廣興國民小學100學年度第一學期第十八週午餐食譜設計表</t>
  </si>
  <si>
    <t>雙色芝麻飯</t>
  </si>
  <si>
    <t>黑芝麻</t>
  </si>
  <si>
    <t>白芝麻</t>
  </si>
  <si>
    <t>香酥地瓜雞丁</t>
  </si>
  <si>
    <t>雞丁</t>
  </si>
  <si>
    <t>骨腿丁</t>
  </si>
  <si>
    <t>地瓜去皮</t>
  </si>
  <si>
    <t>鼓汁豆腐</t>
  </si>
  <si>
    <t>豆腐2K</t>
  </si>
  <si>
    <t>黑豆鼓</t>
  </si>
  <si>
    <t>薑絲青菜</t>
  </si>
  <si>
    <t>味噌海芽湯</t>
  </si>
  <si>
    <t>乾海帶芽</t>
  </si>
  <si>
    <t>味噌</t>
  </si>
  <si>
    <t>喜相逢</t>
  </si>
  <si>
    <t>(安)</t>
  </si>
  <si>
    <t>奶香洋芋</t>
  </si>
  <si>
    <t>馬鈴薯去皮</t>
  </si>
  <si>
    <t>毛豆片</t>
  </si>
  <si>
    <t>濃湯粉</t>
  </si>
  <si>
    <t>小計</t>
  </si>
  <si>
    <t>粉絲蛋花湯</t>
  </si>
  <si>
    <t>冬粉</t>
  </si>
  <si>
    <t>青蔥</t>
  </si>
  <si>
    <t>火腿蛋炒飯</t>
  </si>
  <si>
    <t>火腿丁</t>
  </si>
  <si>
    <t>三色丁</t>
  </si>
  <si>
    <t>洗選蛋</t>
  </si>
  <si>
    <t>五味冬瓜</t>
  </si>
  <si>
    <t>冬瓜去皮</t>
  </si>
  <si>
    <t>乾筍干(先送)</t>
  </si>
  <si>
    <t>三絲羹湯</t>
  </si>
  <si>
    <t>生香菇</t>
  </si>
  <si>
    <t>大白菜</t>
  </si>
  <si>
    <t>大骨</t>
  </si>
  <si>
    <t>香菇肉燥</t>
  </si>
  <si>
    <t>絞碎豆干丁</t>
  </si>
  <si>
    <t>香菇絲</t>
  </si>
  <si>
    <t>小麵輪(先送)</t>
  </si>
  <si>
    <t>青豆蒸蛋</t>
  </si>
  <si>
    <t>青豆仁</t>
  </si>
  <si>
    <t>扁蒲湯</t>
  </si>
  <si>
    <t>茄汁豆包</t>
  </si>
  <si>
    <t>滷白菜</t>
  </si>
  <si>
    <t>蘿蔔魚丸片湯</t>
  </si>
  <si>
    <t>白蘿蔔去皮</t>
  </si>
  <si>
    <t>素丸片</t>
  </si>
  <si>
    <t>芋頭丁</t>
  </si>
  <si>
    <t>乾豆皮150G</t>
  </si>
  <si>
    <t>蒜末</t>
  </si>
  <si>
    <t>紅蘿蔔丁</t>
  </si>
  <si>
    <t>扁蒲去皮</t>
  </si>
  <si>
    <t>大骨</t>
  </si>
  <si>
    <t>炸豆包</t>
  </si>
  <si>
    <t>紅蘿蔔絲</t>
  </si>
  <si>
    <t>油菜</t>
  </si>
  <si>
    <t>蕃茄醬</t>
  </si>
  <si>
    <t>芹菜</t>
  </si>
  <si>
    <t>小白菜</t>
  </si>
  <si>
    <t>蚵白菜</t>
  </si>
  <si>
    <t>青江菜</t>
  </si>
  <si>
    <t>絞紅蔥頭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</si>
</sst>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m&quot;月&quot;d&quot;日&quot;"/>
    <numFmt numFmtId="178" formatCode="mmm\-yyyy"/>
    <numFmt numFmtId="179" formatCode="m/d;@"/>
    <numFmt numFmtId="180" formatCode="0.0_ "/>
    <numFmt numFmtId="181" formatCode="m&quot;月&quot;d&quot;日(一)&quot;"/>
    <numFmt numFmtId="182" formatCode="m&quot;月&quot;d&quot;日(二)&quot;"/>
    <numFmt numFmtId="183" formatCode="m&quot;月&quot;d&quot;日(三)&quot;"/>
    <numFmt numFmtId="184" formatCode="m&quot;月&quot;d&quot;日(四)&quot;"/>
    <numFmt numFmtId="185" formatCode="###.0&quot;g&quot;"/>
    <numFmt numFmtId="186" formatCode="###&quot;大卡&quot;"/>
    <numFmt numFmtId="187" formatCode="m&quot;月&quot;d&quot;日(五)&quot;"/>
    <numFmt numFmtId="188" formatCode="#,###&quot;份&quot;"/>
    <numFmt numFmtId="189" formatCode="#,###&quot;板&quot;"/>
    <numFmt numFmtId="190" formatCode="#,###&quot;桶&quot;"/>
    <numFmt numFmtId="191" formatCode="#,###&quot;罐&quot;"/>
    <numFmt numFmtId="192" formatCode="#,###&quot;人&quot;"/>
    <numFmt numFmtId="193" formatCode="0.00_ "/>
    <numFmt numFmtId="194" formatCode="0_ "/>
    <numFmt numFmtId="195" formatCode="0;_㰀"/>
    <numFmt numFmtId="196" formatCode="0.0;_㰀"/>
    <numFmt numFmtId="197" formatCode="m/d"/>
    <numFmt numFmtId="198" formatCode="0.0_);[Red]\(0.0\)"/>
    <numFmt numFmtId="199" formatCode="#,###&quot;個/人&quot;"/>
    <numFmt numFmtId="200" formatCode="0.0;_᠀"/>
    <numFmt numFmtId="201" formatCode="m&quot;月&quot;d&quot;日(六)&quot;"/>
    <numFmt numFmtId="202" formatCode="#,###&quot;小包&quot;"/>
    <numFmt numFmtId="203" formatCode="#,###&quot;瓶&quot;"/>
    <numFmt numFmtId="204" formatCode="#,###&quot;盒&quot;"/>
    <numFmt numFmtId="205" formatCode="#,###&quot;包&quot;"/>
    <numFmt numFmtId="206" formatCode="#,###&quot;條&quot;"/>
    <numFmt numFmtId="207" formatCode="0_);\(0\)"/>
    <numFmt numFmtId="208" formatCode="#,###.0&quot;份&quot;"/>
    <numFmt numFmtId="209" formatCode="0.000_ "/>
    <numFmt numFmtId="210" formatCode="#,###&quot;個&quot;"/>
    <numFmt numFmtId="211" formatCode="0.000"/>
    <numFmt numFmtId="212" formatCode="0.0;_簀"/>
    <numFmt numFmtId="213" formatCode="#,###&quot;塊&quot;"/>
    <numFmt numFmtId="214" formatCode="####&quot;份&quot;"/>
    <numFmt numFmtId="215" formatCode="####&quot;個&quot;"/>
    <numFmt numFmtId="216" formatCode="#,###&quot;粒&quot;"/>
    <numFmt numFmtId="217" formatCode="###&quot;%&quot;"/>
    <numFmt numFmtId="218" formatCode="#,##0.0"/>
    <numFmt numFmtId="219" formatCode="0_);[Red]\(0\)"/>
    <numFmt numFmtId="220" formatCode="####&quot;片&quot;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0.00_);[Red]\(0.00\)"/>
  </numFmts>
  <fonts count="37">
    <font>
      <sz val="12"/>
      <name val="新細明體"/>
      <family val="1"/>
    </font>
    <font>
      <u val="single"/>
      <sz val="9.6"/>
      <color indexed="36"/>
      <name val="新細明體"/>
      <family val="1"/>
    </font>
    <font>
      <u val="single"/>
      <sz val="9.6"/>
      <color indexed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8"/>
      <name val="標楷體"/>
      <family val="4"/>
    </font>
    <font>
      <b/>
      <sz val="14"/>
      <name val="新細明體"/>
      <family val="1"/>
    </font>
    <font>
      <b/>
      <sz val="24"/>
      <name val="標楷體"/>
      <family val="4"/>
    </font>
    <font>
      <b/>
      <sz val="17"/>
      <name val="標楷體"/>
      <family val="4"/>
    </font>
    <font>
      <sz val="17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5"/>
      <name val="標楷體"/>
      <family val="4"/>
    </font>
    <font>
      <sz val="17"/>
      <name val="新細明體"/>
      <family val="1"/>
    </font>
    <font>
      <sz val="17"/>
      <color indexed="8"/>
      <name val="新細明體"/>
      <family val="1"/>
    </font>
    <font>
      <sz val="16"/>
      <name val="標楷體"/>
      <family val="4"/>
    </font>
    <font>
      <sz val="16"/>
      <color indexed="8"/>
      <name val="標楷體"/>
      <family val="4"/>
    </font>
    <font>
      <sz val="15"/>
      <name val="標楷體"/>
      <family val="4"/>
    </font>
    <font>
      <sz val="17"/>
      <color indexed="10"/>
      <name val="標楷體"/>
      <family val="4"/>
    </font>
    <font>
      <b/>
      <sz val="17"/>
      <color indexed="10"/>
      <name val="標楷體"/>
      <family val="4"/>
    </font>
    <font>
      <sz val="17"/>
      <name val="Times New Roman"/>
      <family val="1"/>
    </font>
    <font>
      <sz val="17"/>
      <color indexed="8"/>
      <name val="標楷體"/>
      <family val="4"/>
    </font>
    <font>
      <sz val="17"/>
      <color indexed="54"/>
      <name val="標楷體"/>
      <family val="4"/>
    </font>
    <font>
      <sz val="17"/>
      <color indexed="54"/>
      <name val="新細明體"/>
      <family val="1"/>
    </font>
    <font>
      <sz val="11"/>
      <name val="新細明體"/>
      <family val="1"/>
    </font>
    <font>
      <sz val="20"/>
      <name val="標楷體"/>
      <family val="4"/>
    </font>
    <font>
      <sz val="20"/>
      <name val="Times New Roman"/>
      <family val="1"/>
    </font>
    <font>
      <sz val="18"/>
      <name val="Times New Roman"/>
      <family val="1"/>
    </font>
    <font>
      <i/>
      <sz val="22"/>
      <name val="標楷體"/>
      <family val="4"/>
    </font>
    <font>
      <b/>
      <i/>
      <sz val="22"/>
      <color indexed="10"/>
      <name val="Times New Roman"/>
      <family val="1"/>
    </font>
    <font>
      <b/>
      <i/>
      <sz val="22"/>
      <color indexed="10"/>
      <name val="標楷體"/>
      <family val="4"/>
    </font>
    <font>
      <i/>
      <sz val="22"/>
      <color indexed="10"/>
      <name val="標楷體"/>
      <family val="4"/>
    </font>
    <font>
      <sz val="14"/>
      <name val="新細明體"/>
      <family val="1"/>
    </font>
    <font>
      <sz val="17"/>
      <color indexed="9"/>
      <name val="標楷體"/>
      <family val="4"/>
    </font>
    <font>
      <sz val="16"/>
      <color indexed="8"/>
      <name val="新細明體"/>
      <family val="1"/>
    </font>
    <font>
      <sz val="16"/>
      <color indexed="10"/>
      <name val="標楷體"/>
      <family val="4"/>
    </font>
    <font>
      <sz val="16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3" xfId="15" applyFont="1" applyFill="1" applyBorder="1" applyAlignment="1">
      <alignment horizontal="center" vertical="center"/>
      <protection/>
    </xf>
    <xf numFmtId="0" fontId="9" fillId="0" borderId="2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center" vertical="center"/>
    </xf>
    <xf numFmtId="180" fontId="9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19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180" fontId="9" fillId="0" borderId="4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shrinkToFit="1"/>
    </xf>
    <xf numFmtId="194" fontId="9" fillId="0" borderId="2" xfId="0" applyNumberFormat="1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205" fontId="9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shrinkToFit="1"/>
    </xf>
    <xf numFmtId="193" fontId="18" fillId="0" borderId="2" xfId="0" applyNumberFormat="1" applyFont="1" applyFill="1" applyBorder="1" applyAlignment="1">
      <alignment horizontal="center" vertical="center"/>
    </xf>
    <xf numFmtId="193" fontId="19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219" fontId="15" fillId="0" borderId="6" xfId="0" applyNumberFormat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left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76" fontId="24" fillId="0" borderId="0" xfId="0" applyNumberFormat="1" applyFont="1" applyBorder="1" applyAlignment="1" quotePrefix="1">
      <alignment horizontal="center" vertical="center" shrinkToFit="1"/>
    </xf>
    <xf numFmtId="0" fontId="8" fillId="2" borderId="2" xfId="0" applyFont="1" applyFill="1" applyBorder="1" applyAlignment="1">
      <alignment horizontal="center" vertical="center" textRotation="255"/>
    </xf>
    <xf numFmtId="0" fontId="25" fillId="2" borderId="2" xfId="0" applyFont="1" applyFill="1" applyBorder="1" applyAlignment="1">
      <alignment horizontal="center" vertical="center"/>
    </xf>
    <xf numFmtId="188" fontId="26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 shrinkToFit="1"/>
    </xf>
    <xf numFmtId="188" fontId="27" fillId="2" borderId="2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49" fontId="30" fillId="0" borderId="8" xfId="0" applyNumberFormat="1" applyFont="1" applyBorder="1" applyAlignment="1">
      <alignment/>
    </xf>
    <xf numFmtId="0" fontId="30" fillId="0" borderId="8" xfId="0" applyFont="1" applyBorder="1" applyAlignment="1">
      <alignment horizontal="left"/>
    </xf>
    <xf numFmtId="0" fontId="30" fillId="0" borderId="8" xfId="0" applyFont="1" applyBorder="1" applyAlignment="1">
      <alignment horizontal="center"/>
    </xf>
    <xf numFmtId="0" fontId="31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 shrinkToFit="1"/>
    </xf>
    <xf numFmtId="0" fontId="15" fillId="0" borderId="9" xfId="0" applyFont="1" applyFill="1" applyBorder="1" applyAlignment="1">
      <alignment horizontal="left" vertical="center" shrinkToFit="1"/>
    </xf>
    <xf numFmtId="219" fontId="15" fillId="0" borderId="9" xfId="0" applyNumberFormat="1" applyFont="1" applyFill="1" applyBorder="1" applyAlignment="1">
      <alignment horizontal="center" vertical="center" shrinkToFit="1"/>
    </xf>
    <xf numFmtId="198" fontId="15" fillId="0" borderId="9" xfId="0" applyNumberFormat="1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left" vertical="center" shrinkToFit="1"/>
    </xf>
    <xf numFmtId="0" fontId="33" fillId="0" borderId="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shrinkToFit="1"/>
    </xf>
    <xf numFmtId="0" fontId="16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 shrinkToFit="1"/>
    </xf>
    <xf numFmtId="0" fontId="21" fillId="0" borderId="2" xfId="0" applyFont="1" applyFill="1" applyBorder="1" applyAlignment="1">
      <alignment horizontal="left" vertical="center"/>
    </xf>
    <xf numFmtId="188" fontId="22" fillId="0" borderId="2" xfId="0" applyNumberFormat="1" applyFont="1" applyFill="1" applyBorder="1" applyAlignment="1">
      <alignment horizontal="center" vertical="center"/>
    </xf>
    <xf numFmtId="219" fontId="16" fillId="0" borderId="6" xfId="0" applyNumberFormat="1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left" vertical="center" shrinkToFit="1"/>
    </xf>
    <xf numFmtId="0" fontId="34" fillId="0" borderId="6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 shrinkToFit="1"/>
    </xf>
    <xf numFmtId="219" fontId="15" fillId="3" borderId="6" xfId="0" applyNumberFormat="1" applyFont="1" applyFill="1" applyBorder="1" applyAlignment="1">
      <alignment horizontal="center" vertical="center" shrinkToFit="1"/>
    </xf>
    <xf numFmtId="190" fontId="16" fillId="3" borderId="6" xfId="0" applyNumberFormat="1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left" vertical="center" shrinkToFit="1"/>
    </xf>
    <xf numFmtId="198" fontId="15" fillId="0" borderId="6" xfId="0" applyNumberFormat="1" applyFont="1" applyFill="1" applyBorder="1" applyAlignment="1">
      <alignment horizontal="center" vertical="center" shrinkToFit="1"/>
    </xf>
    <xf numFmtId="219" fontId="35" fillId="0" borderId="6" xfId="0" applyNumberFormat="1" applyFont="1" applyFill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vertical="center" shrinkToFit="1"/>
    </xf>
    <xf numFmtId="198" fontId="35" fillId="0" borderId="10" xfId="0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left" vertical="center" shrinkToFit="1"/>
    </xf>
    <xf numFmtId="0" fontId="18" fillId="0" borderId="2" xfId="0" applyFont="1" applyFill="1" applyBorder="1" applyAlignment="1">
      <alignment vertical="center"/>
    </xf>
    <xf numFmtId="206" fontId="9" fillId="0" borderId="2" xfId="0" applyNumberFormat="1" applyFont="1" applyFill="1" applyBorder="1" applyAlignment="1">
      <alignment horizontal="center" vertical="center"/>
    </xf>
    <xf numFmtId="220" fontId="9" fillId="0" borderId="2" xfId="0" applyNumberFormat="1" applyFont="1" applyFill="1" applyBorder="1" applyAlignment="1">
      <alignment horizontal="center" vertical="center"/>
    </xf>
    <xf numFmtId="190" fontId="9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textRotation="255" shrinkToFit="1"/>
    </xf>
    <xf numFmtId="0" fontId="15" fillId="0" borderId="11" xfId="0" applyFont="1" applyFill="1" applyBorder="1" applyAlignment="1">
      <alignment horizontal="center" vertical="center" textRotation="255" shrinkToFit="1"/>
    </xf>
    <xf numFmtId="0" fontId="36" fillId="0" borderId="9" xfId="0" applyFont="1" applyBorder="1" applyAlignment="1">
      <alignment vertical="center" textRotation="255" shrinkToFit="1"/>
    </xf>
    <xf numFmtId="0" fontId="8" fillId="0" borderId="12" xfId="0" applyFont="1" applyFill="1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8" fillId="0" borderId="15" xfId="0" applyFont="1" applyFill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8" fillId="0" borderId="4" xfId="0" applyFont="1" applyFill="1" applyBorder="1" applyAlignment="1">
      <alignment horizontal="center" vertical="center" textRotation="255" wrapText="1"/>
    </xf>
    <xf numFmtId="0" fontId="8" fillId="0" borderId="18" xfId="0" applyFont="1" applyFill="1" applyBorder="1" applyAlignment="1">
      <alignment horizontal="center" vertical="center" textRotation="255" wrapText="1"/>
    </xf>
    <xf numFmtId="0" fontId="8" fillId="0" borderId="19" xfId="0" applyFont="1" applyFill="1" applyBorder="1" applyAlignment="1">
      <alignment horizontal="center" vertical="center" textRotation="255" wrapText="1"/>
    </xf>
    <xf numFmtId="0" fontId="8" fillId="0" borderId="20" xfId="0" applyFont="1" applyFill="1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8" fillId="0" borderId="2" xfId="0" applyFont="1" applyFill="1" applyBorder="1" applyAlignment="1">
      <alignment horizontal="center" vertical="center" textRotation="255"/>
    </xf>
    <xf numFmtId="192" fontId="8" fillId="4" borderId="23" xfId="0" applyNumberFormat="1" applyFont="1" applyFill="1" applyBorder="1" applyAlignment="1">
      <alignment horizontal="center" vertical="center"/>
    </xf>
    <xf numFmtId="192" fontId="8" fillId="4" borderId="5" xfId="0" applyNumberFormat="1" applyFont="1" applyFill="1" applyBorder="1" applyAlignment="1">
      <alignment horizontal="center" vertical="center"/>
    </xf>
    <xf numFmtId="187" fontId="8" fillId="0" borderId="2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textRotation="255" wrapText="1"/>
    </xf>
    <xf numFmtId="0" fontId="12" fillId="0" borderId="18" xfId="0" applyFont="1" applyFill="1" applyBorder="1" applyAlignment="1">
      <alignment vertical="center" textRotation="255" wrapText="1"/>
    </xf>
    <xf numFmtId="0" fontId="12" fillId="0" borderId="19" xfId="0" applyFont="1" applyFill="1" applyBorder="1" applyAlignment="1">
      <alignment vertical="center" textRotation="255" wrapText="1"/>
    </xf>
    <xf numFmtId="0" fontId="7" fillId="0" borderId="24" xfId="0" applyFont="1" applyBorder="1" applyAlignment="1">
      <alignment horizontal="center" vertical="center"/>
    </xf>
    <xf numFmtId="184" fontId="8" fillId="0" borderId="2" xfId="0" applyNumberFormat="1" applyFont="1" applyFill="1" applyBorder="1" applyAlignment="1">
      <alignment horizontal="center" vertical="center"/>
    </xf>
    <xf numFmtId="183" fontId="8" fillId="0" borderId="2" xfId="0" applyNumberFormat="1" applyFont="1" applyFill="1" applyBorder="1" applyAlignment="1">
      <alignment horizontal="center" vertical="center"/>
    </xf>
    <xf numFmtId="181" fontId="8" fillId="0" borderId="2" xfId="0" applyNumberFormat="1" applyFont="1" applyFill="1" applyBorder="1" applyAlignment="1">
      <alignment horizontal="center" vertical="center"/>
    </xf>
    <xf numFmtId="18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textRotation="255" wrapText="1"/>
    </xf>
    <xf numFmtId="0" fontId="8" fillId="0" borderId="21" xfId="0" applyFont="1" applyFill="1" applyBorder="1" applyAlignment="1">
      <alignment horizontal="center" vertical="center" textRotation="255" wrapText="1"/>
    </xf>
    <xf numFmtId="0" fontId="8" fillId="0" borderId="22" xfId="0" applyFont="1" applyFill="1" applyBorder="1" applyAlignment="1">
      <alignment horizontal="center" vertical="center" textRotation="255" wrapText="1"/>
    </xf>
    <xf numFmtId="180" fontId="8" fillId="0" borderId="2" xfId="0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 vertical="center" textRotation="255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85" fontId="8" fillId="0" borderId="2" xfId="0" applyNumberFormat="1" applyFont="1" applyFill="1" applyBorder="1" applyAlignment="1">
      <alignment horizontal="center" vertical="center"/>
    </xf>
    <xf numFmtId="185" fontId="8" fillId="0" borderId="23" xfId="0" applyNumberFormat="1" applyFont="1" applyFill="1" applyBorder="1" applyAlignment="1">
      <alignment horizontal="center" vertical="center"/>
    </xf>
    <xf numFmtId="185" fontId="8" fillId="0" borderId="5" xfId="0" applyNumberFormat="1" applyFont="1" applyFill="1" applyBorder="1" applyAlignment="1">
      <alignment horizontal="center" vertical="center"/>
    </xf>
    <xf numFmtId="186" fontId="8" fillId="0" borderId="2" xfId="0" applyNumberFormat="1" applyFont="1" applyFill="1" applyBorder="1" applyAlignment="1">
      <alignment horizontal="center" vertical="center"/>
    </xf>
    <xf numFmtId="186" fontId="8" fillId="0" borderId="23" xfId="0" applyNumberFormat="1" applyFont="1" applyFill="1" applyBorder="1" applyAlignment="1">
      <alignment horizontal="center" vertical="center"/>
    </xf>
    <xf numFmtId="186" fontId="8" fillId="0" borderId="5" xfId="0" applyNumberFormat="1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textRotation="255" shrinkToFit="1"/>
    </xf>
    <xf numFmtId="0" fontId="12" fillId="0" borderId="18" xfId="0" applyFont="1" applyFill="1" applyBorder="1" applyAlignment="1">
      <alignment horizontal="center" vertical="center" textRotation="255" shrinkToFit="1"/>
    </xf>
    <xf numFmtId="0" fontId="12" fillId="0" borderId="19" xfId="0" applyFont="1" applyFill="1" applyBorder="1" applyAlignment="1">
      <alignment horizontal="center" vertical="center" textRotation="255" shrinkToFit="1"/>
    </xf>
    <xf numFmtId="0" fontId="12" fillId="0" borderId="4" xfId="0" applyFont="1" applyFill="1" applyBorder="1" applyAlignment="1">
      <alignment horizontal="center" vertical="center" textRotation="255" wrapText="1"/>
    </xf>
    <xf numFmtId="0" fontId="12" fillId="0" borderId="18" xfId="0" applyFont="1" applyFill="1" applyBorder="1" applyAlignment="1">
      <alignment horizontal="center" vertical="center" textRotation="255" wrapText="1"/>
    </xf>
    <xf numFmtId="0" fontId="12" fillId="0" borderId="19" xfId="0" applyFont="1" applyFill="1" applyBorder="1" applyAlignment="1">
      <alignment horizontal="center" vertical="center" textRotation="255" wrapText="1"/>
    </xf>
  </cellXfs>
  <cellStyles count="9">
    <cellStyle name="Normal" xfId="0"/>
    <cellStyle name="一般_99-11下4.12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F47"/>
  <sheetViews>
    <sheetView tabSelected="1" zoomScale="75" zoomScaleNormal="75" workbookViewId="0" topLeftCell="E7">
      <selection activeCell="AB5" activeCellId="4" sqref="D1:D16384 J1:J16384 P1:P16384 V1:V16384 AB1:AB16384"/>
    </sheetView>
  </sheetViews>
  <sheetFormatPr defaultColWidth="9.00390625" defaultRowHeight="22.5" customHeight="1"/>
  <cols>
    <col min="1" max="1" width="22.75390625" style="1" bestFit="1" customWidth="1"/>
    <col min="2" max="2" width="5.125" style="61" customWidth="1"/>
    <col min="3" max="3" width="16.125" style="1" customWidth="1"/>
    <col min="4" max="4" width="9.625" style="1" hidden="1" customWidth="1"/>
    <col min="5" max="5" width="11.625" style="1" customWidth="1"/>
    <col min="6" max="6" width="10.625" style="1" hidden="1" customWidth="1"/>
    <col min="7" max="7" width="8.625" style="1" hidden="1" customWidth="1"/>
    <col min="8" max="8" width="5.125" style="61" customWidth="1"/>
    <col min="9" max="9" width="15.625" style="1" customWidth="1"/>
    <col min="10" max="10" width="9.625" style="1" hidden="1" customWidth="1"/>
    <col min="11" max="11" width="13.625" style="1" customWidth="1"/>
    <col min="12" max="12" width="10.625" style="1" hidden="1" customWidth="1"/>
    <col min="13" max="13" width="8.625" style="1" hidden="1" customWidth="1"/>
    <col min="14" max="14" width="5.125" style="61" customWidth="1"/>
    <col min="15" max="15" width="15.625" style="1" customWidth="1"/>
    <col min="16" max="16" width="9.625" style="1" hidden="1" customWidth="1"/>
    <col min="17" max="17" width="11.625" style="1" customWidth="1"/>
    <col min="18" max="18" width="10.625" style="1" hidden="1" customWidth="1"/>
    <col min="19" max="19" width="8.625" style="1" hidden="1" customWidth="1"/>
    <col min="20" max="20" width="5.125" style="61" customWidth="1"/>
    <col min="21" max="21" width="15.625" style="1" customWidth="1"/>
    <col min="22" max="22" width="9.625" style="1" hidden="1" customWidth="1"/>
    <col min="23" max="23" width="13.50390625" style="1" customWidth="1"/>
    <col min="24" max="24" width="10.625" style="1" hidden="1" customWidth="1"/>
    <col min="25" max="25" width="8.625" style="1" hidden="1" customWidth="1"/>
    <col min="26" max="26" width="5.125" style="61" customWidth="1"/>
    <col min="27" max="27" width="15.625" style="1" customWidth="1"/>
    <col min="28" max="28" width="9.625" style="1" hidden="1" customWidth="1"/>
    <col min="29" max="29" width="11.625" style="1" customWidth="1"/>
    <col min="30" max="30" width="10.625" style="1" hidden="1" customWidth="1"/>
    <col min="31" max="31" width="8.625" style="1" hidden="1" customWidth="1"/>
    <col min="32" max="16384" width="6.125" style="1" customWidth="1"/>
  </cols>
  <sheetData>
    <row r="1" spans="2:32" ht="22.5" customHeight="1">
      <c r="B1" s="1"/>
      <c r="C1" s="112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2:32" ht="22.5" customHeight="1">
      <c r="B2" s="1"/>
      <c r="C2" s="112" t="s">
        <v>1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2:31" s="2" customFormat="1" ht="30.75" customHeight="1" thickBot="1">
      <c r="B3" s="121" t="s">
        <v>46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</row>
    <row r="4" spans="1:31" s="5" customFormat="1" ht="22.5" customHeight="1" thickTop="1">
      <c r="A4" s="3" t="s">
        <v>2</v>
      </c>
      <c r="B4" s="114" t="s">
        <v>3</v>
      </c>
      <c r="C4" s="124">
        <v>40538</v>
      </c>
      <c r="D4" s="124"/>
      <c r="E4" s="124"/>
      <c r="F4" s="124"/>
      <c r="G4" s="96" t="s">
        <v>4</v>
      </c>
      <c r="H4" s="114" t="s">
        <v>3</v>
      </c>
      <c r="I4" s="125">
        <f>C4+1</f>
        <v>40539</v>
      </c>
      <c r="J4" s="125"/>
      <c r="K4" s="125"/>
      <c r="L4" s="125"/>
      <c r="M4" s="96" t="s">
        <v>4</v>
      </c>
      <c r="N4" s="114" t="s">
        <v>3</v>
      </c>
      <c r="O4" s="123">
        <f>I4+1</f>
        <v>40540</v>
      </c>
      <c r="P4" s="123"/>
      <c r="Q4" s="123"/>
      <c r="R4" s="123"/>
      <c r="S4" s="96" t="s">
        <v>4</v>
      </c>
      <c r="T4" s="114" t="s">
        <v>3</v>
      </c>
      <c r="U4" s="122">
        <f>O4+1</f>
        <v>40541</v>
      </c>
      <c r="V4" s="122"/>
      <c r="W4" s="122"/>
      <c r="X4" s="122"/>
      <c r="Y4" s="96" t="s">
        <v>4</v>
      </c>
      <c r="Z4" s="114" t="s">
        <v>3</v>
      </c>
      <c r="AA4" s="117">
        <f>U4+1</f>
        <v>40542</v>
      </c>
      <c r="AB4" s="117"/>
      <c r="AC4" s="117"/>
      <c r="AD4" s="117"/>
      <c r="AE4" s="96" t="s">
        <v>4</v>
      </c>
    </row>
    <row r="5" spans="1:32" s="5" customFormat="1" ht="22.5" customHeight="1">
      <c r="A5" s="6"/>
      <c r="B5" s="114"/>
      <c r="C5" s="4" t="s">
        <v>5</v>
      </c>
      <c r="D5" s="4"/>
      <c r="E5" s="115">
        <v>254</v>
      </c>
      <c r="F5" s="116"/>
      <c r="G5" s="96"/>
      <c r="H5" s="114"/>
      <c r="I5" s="4" t="s">
        <v>5</v>
      </c>
      <c r="J5" s="4"/>
      <c r="K5" s="115">
        <v>254</v>
      </c>
      <c r="L5" s="116"/>
      <c r="M5" s="96"/>
      <c r="N5" s="114"/>
      <c r="O5" s="4" t="s">
        <v>5</v>
      </c>
      <c r="P5" s="4"/>
      <c r="Q5" s="115">
        <v>254</v>
      </c>
      <c r="R5" s="116"/>
      <c r="S5" s="96"/>
      <c r="T5" s="114"/>
      <c r="U5" s="4" t="s">
        <v>5</v>
      </c>
      <c r="V5" s="4"/>
      <c r="W5" s="115">
        <v>254</v>
      </c>
      <c r="X5" s="116"/>
      <c r="Y5" s="96"/>
      <c r="Z5" s="114"/>
      <c r="AA5" s="4" t="s">
        <v>5</v>
      </c>
      <c r="AB5" s="4"/>
      <c r="AC5" s="115">
        <v>254</v>
      </c>
      <c r="AD5" s="116"/>
      <c r="AE5" s="96"/>
      <c r="AF5" s="7"/>
    </row>
    <row r="6" spans="1:32" s="5" customFormat="1" ht="22.5" customHeight="1">
      <c r="A6" s="8"/>
      <c r="B6" s="114"/>
      <c r="C6" s="4" t="s">
        <v>6</v>
      </c>
      <c r="D6" s="9" t="s">
        <v>7</v>
      </c>
      <c r="E6" s="10" t="s">
        <v>8</v>
      </c>
      <c r="F6" s="11" t="s">
        <v>9</v>
      </c>
      <c r="G6" s="96"/>
      <c r="H6" s="114"/>
      <c r="I6" s="4" t="s">
        <v>6</v>
      </c>
      <c r="J6" s="9" t="s">
        <v>7</v>
      </c>
      <c r="K6" s="10" t="s">
        <v>8</v>
      </c>
      <c r="L6" s="11" t="s">
        <v>9</v>
      </c>
      <c r="M6" s="96"/>
      <c r="N6" s="114"/>
      <c r="O6" s="4" t="s">
        <v>6</v>
      </c>
      <c r="P6" s="9" t="s">
        <v>7</v>
      </c>
      <c r="Q6" s="10" t="s">
        <v>8</v>
      </c>
      <c r="R6" s="11" t="s">
        <v>9</v>
      </c>
      <c r="S6" s="96"/>
      <c r="T6" s="114"/>
      <c r="U6" s="4" t="s">
        <v>6</v>
      </c>
      <c r="V6" s="9" t="s">
        <v>7</v>
      </c>
      <c r="W6" s="10" t="s">
        <v>8</v>
      </c>
      <c r="X6" s="11" t="s">
        <v>9</v>
      </c>
      <c r="Y6" s="96"/>
      <c r="Z6" s="114"/>
      <c r="AA6" s="4" t="s">
        <v>6</v>
      </c>
      <c r="AB6" s="9" t="s">
        <v>7</v>
      </c>
      <c r="AC6" s="10" t="s">
        <v>8</v>
      </c>
      <c r="AD6" s="11" t="s">
        <v>9</v>
      </c>
      <c r="AE6" s="96"/>
      <c r="AF6" s="7"/>
    </row>
    <row r="7" spans="1:31" s="7" customFormat="1" ht="22.5" customHeight="1">
      <c r="A7" s="12"/>
      <c r="B7" s="118" t="s">
        <v>10</v>
      </c>
      <c r="C7" s="13"/>
      <c r="D7" s="14"/>
      <c r="E7" s="15"/>
      <c r="F7" s="16"/>
      <c r="G7" s="14">
        <f>F7*D7/1000</f>
        <v>0</v>
      </c>
      <c r="H7" s="118" t="s">
        <v>11</v>
      </c>
      <c r="I7" s="13" t="s">
        <v>27</v>
      </c>
      <c r="J7" s="14">
        <v>3</v>
      </c>
      <c r="K7" s="15">
        <f>J7*$K$5/1000</f>
        <v>0.762</v>
      </c>
      <c r="L7" s="16"/>
      <c r="M7" s="14">
        <f>L7*J7/1000</f>
        <v>0</v>
      </c>
      <c r="N7" s="126" t="s">
        <v>71</v>
      </c>
      <c r="O7" s="17" t="s">
        <v>72</v>
      </c>
      <c r="P7" s="14">
        <v>12</v>
      </c>
      <c r="Q7" s="18">
        <f>P7*$Q$5/1000</f>
        <v>3.048</v>
      </c>
      <c r="R7" s="16"/>
      <c r="S7" s="14">
        <f aca="true" t="shared" si="0" ref="S7:S17">R7*P7/1000</f>
        <v>0</v>
      </c>
      <c r="T7" s="142" t="s">
        <v>47</v>
      </c>
      <c r="U7" s="74" t="s">
        <v>48</v>
      </c>
      <c r="V7" s="14">
        <v>0.2</v>
      </c>
      <c r="W7" s="15">
        <f>V7*$W$5/1000</f>
        <v>0.050800000000000005</v>
      </c>
      <c r="X7" s="16"/>
      <c r="Y7" s="14">
        <f aca="true" t="shared" si="1" ref="Y7:Y24">X7*V7/1000</f>
        <v>0</v>
      </c>
      <c r="Z7" s="145" t="s">
        <v>10</v>
      </c>
      <c r="AA7" s="19"/>
      <c r="AB7" s="14"/>
      <c r="AC7" s="15"/>
      <c r="AD7" s="16"/>
      <c r="AE7" s="70">
        <f>AD7*AB7/1000</f>
        <v>0</v>
      </c>
    </row>
    <row r="8" spans="1:31" s="7" customFormat="1" ht="22.5" customHeight="1">
      <c r="A8" s="12"/>
      <c r="B8" s="119"/>
      <c r="C8" s="13"/>
      <c r="D8" s="14"/>
      <c r="E8" s="15"/>
      <c r="F8" s="16"/>
      <c r="G8" s="14">
        <f>F8*D8/1000</f>
        <v>0</v>
      </c>
      <c r="H8" s="119"/>
      <c r="I8" s="13"/>
      <c r="J8" s="14"/>
      <c r="K8" s="15"/>
      <c r="L8" s="16"/>
      <c r="M8" s="14">
        <f>L8*J8/1000</f>
        <v>0</v>
      </c>
      <c r="N8" s="126"/>
      <c r="O8" s="17" t="s">
        <v>73</v>
      </c>
      <c r="P8" s="14">
        <v>25</v>
      </c>
      <c r="Q8" s="18">
        <f>P8*$Q$5/1000</f>
        <v>6.35</v>
      </c>
      <c r="R8" s="16"/>
      <c r="S8" s="14">
        <f t="shared" si="0"/>
        <v>0</v>
      </c>
      <c r="T8" s="143"/>
      <c r="U8" s="19" t="s">
        <v>49</v>
      </c>
      <c r="V8" s="14">
        <v>0.2</v>
      </c>
      <c r="W8" s="15">
        <f>V8*$W$5/1000</f>
        <v>0.050800000000000005</v>
      </c>
      <c r="X8" s="20"/>
      <c r="Y8" s="14">
        <f t="shared" si="1"/>
        <v>0</v>
      </c>
      <c r="Z8" s="146"/>
      <c r="AA8" s="139" t="s">
        <v>12</v>
      </c>
      <c r="AB8" s="140"/>
      <c r="AC8" s="141"/>
      <c r="AD8" s="16"/>
      <c r="AE8" s="70">
        <f>AD8*AB8/1000</f>
        <v>0</v>
      </c>
    </row>
    <row r="9" spans="1:31" s="7" customFormat="1" ht="22.5" customHeight="1">
      <c r="A9" s="12"/>
      <c r="B9" s="120"/>
      <c r="C9" s="17"/>
      <c r="D9" s="14"/>
      <c r="E9" s="15"/>
      <c r="F9" s="16"/>
      <c r="G9" s="14">
        <f>F9*D9/1000</f>
        <v>0</v>
      </c>
      <c r="H9" s="120"/>
      <c r="I9" s="17"/>
      <c r="J9" s="14"/>
      <c r="K9" s="15"/>
      <c r="L9" s="16"/>
      <c r="M9" s="14">
        <f>L9*J9/1000</f>
        <v>0</v>
      </c>
      <c r="N9" s="126"/>
      <c r="O9" s="13" t="s">
        <v>74</v>
      </c>
      <c r="P9" s="14">
        <v>12</v>
      </c>
      <c r="Q9" s="18">
        <f>P9*$Q$5/1000</f>
        <v>3.048</v>
      </c>
      <c r="R9" s="16"/>
      <c r="S9" s="14">
        <f t="shared" si="0"/>
        <v>0</v>
      </c>
      <c r="T9" s="144"/>
      <c r="U9" s="19"/>
      <c r="V9" s="14"/>
      <c r="W9" s="15"/>
      <c r="X9" s="16"/>
      <c r="Y9" s="14">
        <f t="shared" si="1"/>
        <v>0</v>
      </c>
      <c r="Z9" s="147"/>
      <c r="AA9" s="21"/>
      <c r="AB9" s="14"/>
      <c r="AC9" s="22"/>
      <c r="AD9" s="16"/>
      <c r="AE9" s="70">
        <f>AD9*AB9/1000</f>
        <v>0</v>
      </c>
    </row>
    <row r="10" spans="1:31" s="7" customFormat="1" ht="22.5" customHeight="1">
      <c r="A10" s="12"/>
      <c r="B10" s="107" t="s">
        <v>50</v>
      </c>
      <c r="C10" s="17" t="s">
        <v>51</v>
      </c>
      <c r="D10" s="14">
        <v>40</v>
      </c>
      <c r="E10" s="18">
        <f>D10*$E$5/1000</f>
        <v>10.16</v>
      </c>
      <c r="F10" s="16"/>
      <c r="G10" s="14"/>
      <c r="H10" s="107" t="s">
        <v>61</v>
      </c>
      <c r="I10" s="17" t="s">
        <v>61</v>
      </c>
      <c r="J10" s="14">
        <v>2</v>
      </c>
      <c r="K10" s="93">
        <v>508</v>
      </c>
      <c r="L10" s="16"/>
      <c r="M10" s="14">
        <f>L10*J10</f>
        <v>0</v>
      </c>
      <c r="N10" s="126"/>
      <c r="O10" s="17" t="s">
        <v>43</v>
      </c>
      <c r="P10" s="14">
        <v>10</v>
      </c>
      <c r="Q10" s="15">
        <f>P10*$Q$5/1000</f>
        <v>2.54</v>
      </c>
      <c r="R10" s="16"/>
      <c r="S10" s="14">
        <f t="shared" si="0"/>
        <v>0</v>
      </c>
      <c r="T10" s="107" t="s">
        <v>82</v>
      </c>
      <c r="U10" s="69" t="s">
        <v>35</v>
      </c>
      <c r="V10" s="24">
        <v>40</v>
      </c>
      <c r="W10" s="18">
        <f>V10*$W$5/1000</f>
        <v>10.16</v>
      </c>
      <c r="X10" s="16"/>
      <c r="Y10" s="14">
        <f t="shared" si="1"/>
        <v>0</v>
      </c>
      <c r="Z10" s="107" t="s">
        <v>89</v>
      </c>
      <c r="AA10" s="25" t="s">
        <v>100</v>
      </c>
      <c r="AB10" s="26"/>
      <c r="AC10" s="94">
        <v>254</v>
      </c>
      <c r="AD10" s="27"/>
      <c r="AE10" s="70">
        <f>AD10*AB10/1000</f>
        <v>0</v>
      </c>
    </row>
    <row r="11" spans="1:31" s="7" customFormat="1" ht="22.5" customHeight="1">
      <c r="A11" s="12"/>
      <c r="B11" s="107"/>
      <c r="C11" s="28" t="s">
        <v>52</v>
      </c>
      <c r="D11" s="26">
        <v>20</v>
      </c>
      <c r="E11" s="18">
        <f>D11*$E$5/1000</f>
        <v>5.08</v>
      </c>
      <c r="F11" s="16"/>
      <c r="G11" s="14"/>
      <c r="H11" s="107"/>
      <c r="I11" s="17" t="s">
        <v>62</v>
      </c>
      <c r="J11" s="14"/>
      <c r="K11" s="18"/>
      <c r="L11" s="16"/>
      <c r="M11" s="14">
        <f aca="true" t="shared" si="2" ref="M11:M24">L11*J11/1000</f>
        <v>0</v>
      </c>
      <c r="N11" s="126"/>
      <c r="O11" s="17" t="s">
        <v>41</v>
      </c>
      <c r="P11" s="14">
        <v>1</v>
      </c>
      <c r="Q11" s="15">
        <f>P11*$Q$5/1000</f>
        <v>0.254</v>
      </c>
      <c r="R11" s="16"/>
      <c r="S11" s="14">
        <f t="shared" si="0"/>
        <v>0</v>
      </c>
      <c r="T11" s="107"/>
      <c r="U11" s="69" t="s">
        <v>83</v>
      </c>
      <c r="V11" s="29">
        <v>30</v>
      </c>
      <c r="W11" s="18">
        <f>V11*$W$5/1000</f>
        <v>7.62</v>
      </c>
      <c r="X11" s="16"/>
      <c r="Y11" s="14">
        <f t="shared" si="1"/>
        <v>0</v>
      </c>
      <c r="Z11" s="107"/>
      <c r="AA11" s="25" t="s">
        <v>103</v>
      </c>
      <c r="AB11" s="30"/>
      <c r="AC11" s="95">
        <v>1</v>
      </c>
      <c r="AD11" s="27"/>
      <c r="AE11" s="70">
        <f>AD11*AB11/1000</f>
        <v>0</v>
      </c>
    </row>
    <row r="12" spans="1:31" s="7" customFormat="1" ht="22.5" customHeight="1">
      <c r="A12" s="12"/>
      <c r="B12" s="107"/>
      <c r="C12" s="17" t="s">
        <v>53</v>
      </c>
      <c r="D12" s="14">
        <v>40</v>
      </c>
      <c r="E12" s="18">
        <f>D12*$E$5/1000</f>
        <v>10.16</v>
      </c>
      <c r="F12" s="16"/>
      <c r="G12" s="14"/>
      <c r="H12" s="107"/>
      <c r="I12" s="80"/>
      <c r="J12" s="24"/>
      <c r="K12" s="18"/>
      <c r="L12" s="16"/>
      <c r="M12" s="14">
        <f t="shared" si="2"/>
        <v>0</v>
      </c>
      <c r="N12" s="126"/>
      <c r="O12" s="17"/>
      <c r="P12" s="14"/>
      <c r="Q12" s="15"/>
      <c r="R12" s="16"/>
      <c r="S12" s="14">
        <f t="shared" si="0"/>
        <v>0</v>
      </c>
      <c r="T12" s="107"/>
      <c r="U12" s="80" t="s">
        <v>36</v>
      </c>
      <c r="V12" s="24">
        <v>1</v>
      </c>
      <c r="W12" s="15">
        <f>V12*$W$5/1000</f>
        <v>0.254</v>
      </c>
      <c r="X12" s="16"/>
      <c r="Y12" s="14">
        <f t="shared" si="1"/>
        <v>0</v>
      </c>
      <c r="Z12" s="107"/>
      <c r="AA12" s="25"/>
      <c r="AB12" s="30"/>
      <c r="AC12" s="18"/>
      <c r="AD12" s="27"/>
      <c r="AE12" s="70">
        <f>AD12*AB12</f>
        <v>0</v>
      </c>
    </row>
    <row r="13" spans="1:31" s="7" customFormat="1" ht="22.5" customHeight="1">
      <c r="A13" s="8"/>
      <c r="B13" s="107"/>
      <c r="C13" s="17"/>
      <c r="D13" s="14"/>
      <c r="E13" s="18"/>
      <c r="F13" s="16"/>
      <c r="G13" s="14"/>
      <c r="H13" s="107"/>
      <c r="I13" s="80"/>
      <c r="J13" s="24"/>
      <c r="K13" s="18"/>
      <c r="L13" s="16"/>
      <c r="M13" s="14">
        <f t="shared" si="2"/>
        <v>0</v>
      </c>
      <c r="N13" s="126"/>
      <c r="O13" s="17"/>
      <c r="P13" s="14"/>
      <c r="Q13" s="18"/>
      <c r="R13" s="16"/>
      <c r="S13" s="14">
        <f t="shared" si="0"/>
        <v>0</v>
      </c>
      <c r="T13" s="107"/>
      <c r="U13" s="91" t="s">
        <v>85</v>
      </c>
      <c r="V13" s="24">
        <v>5</v>
      </c>
      <c r="W13" s="15">
        <f>V13*$W$5/1000</f>
        <v>1.27</v>
      </c>
      <c r="X13" s="16"/>
      <c r="Y13" s="14">
        <f t="shared" si="1"/>
        <v>0</v>
      </c>
      <c r="Z13" s="107"/>
      <c r="AA13" s="72"/>
      <c r="AB13" s="30"/>
      <c r="AC13" s="18"/>
      <c r="AD13" s="27"/>
      <c r="AE13" s="70">
        <f aca="true" t="shared" si="3" ref="AE13:AE24">AD13*AB13/1000</f>
        <v>0</v>
      </c>
    </row>
    <row r="14" spans="1:32" s="7" customFormat="1" ht="22.5" customHeight="1">
      <c r="A14" s="8"/>
      <c r="B14" s="107"/>
      <c r="C14" s="81"/>
      <c r="D14" s="82"/>
      <c r="E14" s="18"/>
      <c r="F14" s="16"/>
      <c r="G14" s="14"/>
      <c r="H14" s="107"/>
      <c r="I14" s="80"/>
      <c r="J14" s="29"/>
      <c r="K14" s="14"/>
      <c r="L14" s="16"/>
      <c r="M14" s="14">
        <f t="shared" si="2"/>
        <v>0</v>
      </c>
      <c r="N14" s="126"/>
      <c r="O14" s="17"/>
      <c r="P14" s="14"/>
      <c r="Q14" s="18"/>
      <c r="R14" s="16"/>
      <c r="S14" s="14">
        <f t="shared" si="0"/>
        <v>0</v>
      </c>
      <c r="T14" s="107"/>
      <c r="U14" s="17" t="s">
        <v>108</v>
      </c>
      <c r="V14" s="14"/>
      <c r="W14" s="15">
        <v>0.3</v>
      </c>
      <c r="X14" s="16"/>
      <c r="Y14" s="14">
        <f t="shared" si="1"/>
        <v>0</v>
      </c>
      <c r="Z14" s="107"/>
      <c r="AA14" s="72"/>
      <c r="AB14" s="30"/>
      <c r="AC14" s="15"/>
      <c r="AD14" s="27"/>
      <c r="AE14" s="70">
        <f t="shared" si="3"/>
        <v>0</v>
      </c>
      <c r="AF14" s="5"/>
    </row>
    <row r="15" spans="1:32" s="7" customFormat="1" ht="22.5" customHeight="1">
      <c r="A15" s="8"/>
      <c r="B15" s="107"/>
      <c r="C15" s="73"/>
      <c r="D15" s="82"/>
      <c r="E15" s="15"/>
      <c r="F15" s="16"/>
      <c r="G15" s="14"/>
      <c r="H15" s="107"/>
      <c r="I15" s="17"/>
      <c r="J15" s="14"/>
      <c r="K15" s="14"/>
      <c r="L15" s="16"/>
      <c r="M15" s="14"/>
      <c r="N15" s="126"/>
      <c r="O15" s="17"/>
      <c r="P15" s="14"/>
      <c r="Q15" s="18"/>
      <c r="R15" s="16"/>
      <c r="S15" s="14"/>
      <c r="T15" s="107"/>
      <c r="U15" s="17"/>
      <c r="V15" s="14"/>
      <c r="W15" s="15"/>
      <c r="X15" s="16"/>
      <c r="Y15" s="14"/>
      <c r="Z15" s="107"/>
      <c r="AA15" s="72"/>
      <c r="AB15" s="30"/>
      <c r="AC15" s="15"/>
      <c r="AD15" s="27"/>
      <c r="AE15" s="70"/>
      <c r="AF15" s="5"/>
    </row>
    <row r="16" spans="1:31" s="7" customFormat="1" ht="22.5" customHeight="1">
      <c r="A16" s="8"/>
      <c r="B16" s="107"/>
      <c r="C16" s="81"/>
      <c r="D16" s="83"/>
      <c r="E16" s="84"/>
      <c r="F16" s="16"/>
      <c r="G16" s="14"/>
      <c r="H16" s="107"/>
      <c r="I16" s="17"/>
      <c r="J16" s="14"/>
      <c r="K16" s="14"/>
      <c r="L16" s="16"/>
      <c r="M16" s="14">
        <f t="shared" si="2"/>
        <v>0</v>
      </c>
      <c r="N16" s="126"/>
      <c r="O16" s="17"/>
      <c r="P16" s="14"/>
      <c r="Q16" s="15"/>
      <c r="R16" s="16"/>
      <c r="S16" s="14">
        <f t="shared" si="0"/>
        <v>0</v>
      </c>
      <c r="T16" s="107"/>
      <c r="U16" s="17"/>
      <c r="V16" s="14"/>
      <c r="W16" s="15"/>
      <c r="X16" s="16"/>
      <c r="Y16" s="14">
        <f t="shared" si="1"/>
        <v>0</v>
      </c>
      <c r="Z16" s="107"/>
      <c r="AA16" s="73"/>
      <c r="AB16" s="30"/>
      <c r="AC16" s="15"/>
      <c r="AD16" s="16"/>
      <c r="AE16" s="70">
        <f t="shared" si="3"/>
        <v>0</v>
      </c>
    </row>
    <row r="17" spans="1:32" s="5" customFormat="1" ht="22.5" customHeight="1">
      <c r="A17" s="8"/>
      <c r="B17" s="108"/>
      <c r="C17" s="32" t="s">
        <v>32</v>
      </c>
      <c r="D17" s="33">
        <f>SUM(D10:D15)</f>
        <v>100</v>
      </c>
      <c r="E17" s="34">
        <f>SUM(E10:E15)</f>
        <v>25.4</v>
      </c>
      <c r="F17" s="35"/>
      <c r="G17" s="14"/>
      <c r="H17" s="108"/>
      <c r="I17" s="32" t="s">
        <v>32</v>
      </c>
      <c r="J17" s="33">
        <f>SUM(J10:J15)</f>
        <v>2</v>
      </c>
      <c r="K17" s="34">
        <f>SUM(K10:K15)</f>
        <v>508</v>
      </c>
      <c r="L17" s="35"/>
      <c r="M17" s="14">
        <f t="shared" si="2"/>
        <v>0</v>
      </c>
      <c r="N17" s="126"/>
      <c r="O17" s="32" t="s">
        <v>32</v>
      </c>
      <c r="P17" s="33">
        <f>SUM(P10:P15)</f>
        <v>11</v>
      </c>
      <c r="Q17" s="34">
        <f>SUM(Q10:Q15)</f>
        <v>2.794</v>
      </c>
      <c r="R17" s="35"/>
      <c r="S17" s="14">
        <f t="shared" si="0"/>
        <v>0</v>
      </c>
      <c r="T17" s="108"/>
      <c r="U17" s="32" t="s">
        <v>32</v>
      </c>
      <c r="V17" s="33">
        <f>SUM(V10:V15)</f>
        <v>76</v>
      </c>
      <c r="W17" s="34">
        <f>SUM(W10:W15)</f>
        <v>19.604000000000003</v>
      </c>
      <c r="X17" s="35"/>
      <c r="Y17" s="14">
        <f t="shared" si="1"/>
        <v>0</v>
      </c>
      <c r="Z17" s="108"/>
      <c r="AA17" s="32" t="s">
        <v>32</v>
      </c>
      <c r="AB17" s="33">
        <f>SUM(AB10:AB15)</f>
        <v>0</v>
      </c>
      <c r="AC17" s="34">
        <f>SUM(AC10:AC15)</f>
        <v>255</v>
      </c>
      <c r="AD17" s="35"/>
      <c r="AE17" s="70">
        <f t="shared" si="3"/>
        <v>0</v>
      </c>
      <c r="AF17" s="7"/>
    </row>
    <row r="18" spans="1:31" s="7" customFormat="1" ht="22.5" customHeight="1">
      <c r="A18" s="36"/>
      <c r="B18" s="100" t="s">
        <v>54</v>
      </c>
      <c r="C18" s="19" t="s">
        <v>55</v>
      </c>
      <c r="D18" s="14">
        <v>70</v>
      </c>
      <c r="E18" s="18">
        <f>D18*$E$5/1000</f>
        <v>17.78</v>
      </c>
      <c r="F18" s="16"/>
      <c r="G18" s="14"/>
      <c r="H18" s="97" t="s">
        <v>63</v>
      </c>
      <c r="I18" s="17" t="s">
        <v>64</v>
      </c>
      <c r="J18" s="14">
        <v>60</v>
      </c>
      <c r="K18" s="18">
        <f>J18*$K$5/1000</f>
        <v>15.24</v>
      </c>
      <c r="L18" s="16"/>
      <c r="M18" s="14">
        <f t="shared" si="2"/>
        <v>0</v>
      </c>
      <c r="N18" s="106" t="s">
        <v>75</v>
      </c>
      <c r="O18" s="17" t="s">
        <v>76</v>
      </c>
      <c r="P18" s="14">
        <v>75</v>
      </c>
      <c r="Q18" s="18">
        <f>P18*$Q$5/1000</f>
        <v>19.05</v>
      </c>
      <c r="R18" s="16"/>
      <c r="S18" s="14">
        <f>R18*P18</f>
        <v>0</v>
      </c>
      <c r="T18" s="97" t="s">
        <v>86</v>
      </c>
      <c r="U18" s="19" t="s">
        <v>74</v>
      </c>
      <c r="V18" s="26">
        <v>43</v>
      </c>
      <c r="W18" s="18">
        <f>V18*$W$5/1000</f>
        <v>10.922</v>
      </c>
      <c r="X18" s="16"/>
      <c r="Y18" s="14">
        <f t="shared" si="1"/>
        <v>0</v>
      </c>
      <c r="Z18" s="109" t="s">
        <v>90</v>
      </c>
      <c r="AA18" s="65" t="s">
        <v>25</v>
      </c>
      <c r="AB18" s="38">
        <v>50</v>
      </c>
      <c r="AC18" s="18">
        <f>AB18*$AC$5/1000</f>
        <v>12.7</v>
      </c>
      <c r="AD18" s="16"/>
      <c r="AE18" s="70">
        <f t="shared" si="3"/>
        <v>0</v>
      </c>
    </row>
    <row r="19" spans="1:31" s="7" customFormat="1" ht="22.5" customHeight="1">
      <c r="A19" s="8"/>
      <c r="B19" s="101"/>
      <c r="C19" s="37" t="s">
        <v>56</v>
      </c>
      <c r="D19" s="14">
        <v>2</v>
      </c>
      <c r="E19" s="18">
        <f>D19*$E$5/1000</f>
        <v>0.508</v>
      </c>
      <c r="F19" s="16"/>
      <c r="G19" s="14"/>
      <c r="H19" s="98"/>
      <c r="I19" s="17" t="s">
        <v>97</v>
      </c>
      <c r="J19" s="14">
        <v>10</v>
      </c>
      <c r="K19" s="18">
        <f>J19*$K$5/1000</f>
        <v>2.54</v>
      </c>
      <c r="L19" s="16"/>
      <c r="M19" s="14">
        <f t="shared" si="2"/>
        <v>0</v>
      </c>
      <c r="N19" s="107"/>
      <c r="O19" s="13" t="s">
        <v>77</v>
      </c>
      <c r="P19" s="18">
        <v>5</v>
      </c>
      <c r="Q19" s="18">
        <f>P19*$Q$5/1000</f>
        <v>1.27</v>
      </c>
      <c r="R19" s="20"/>
      <c r="S19" s="14">
        <f aca="true" t="shared" si="4" ref="S19:S24">R19*P19/1000</f>
        <v>0</v>
      </c>
      <c r="T19" s="98"/>
      <c r="U19" s="19" t="s">
        <v>87</v>
      </c>
      <c r="V19" s="14">
        <v>5</v>
      </c>
      <c r="W19" s="18">
        <f>V19*$W$5/1000</f>
        <v>1.27</v>
      </c>
      <c r="X19" s="16"/>
      <c r="Y19" s="14">
        <f t="shared" si="1"/>
        <v>0</v>
      </c>
      <c r="Z19" s="110"/>
      <c r="AA19" s="65" t="s">
        <v>95</v>
      </c>
      <c r="AB19" s="67">
        <v>3</v>
      </c>
      <c r="AC19" s="31">
        <v>5</v>
      </c>
      <c r="AD19" s="16"/>
      <c r="AE19" s="70">
        <f t="shared" si="3"/>
        <v>0</v>
      </c>
    </row>
    <row r="20" spans="1:31" s="7" customFormat="1" ht="22.5" customHeight="1">
      <c r="A20" s="8"/>
      <c r="B20" s="101"/>
      <c r="C20" s="19" t="s">
        <v>29</v>
      </c>
      <c r="D20" s="14">
        <v>2</v>
      </c>
      <c r="E20" s="18">
        <f>D20*$E$5/1000</f>
        <v>0.508</v>
      </c>
      <c r="F20" s="16"/>
      <c r="G20" s="14"/>
      <c r="H20" s="98"/>
      <c r="I20" s="17" t="s">
        <v>65</v>
      </c>
      <c r="J20" s="14">
        <v>5</v>
      </c>
      <c r="K20" s="18">
        <f>J20*$K$5/1000</f>
        <v>1.27</v>
      </c>
      <c r="L20" s="16"/>
      <c r="M20" s="14">
        <f t="shared" si="2"/>
        <v>0</v>
      </c>
      <c r="N20" s="107"/>
      <c r="O20" s="17" t="s">
        <v>28</v>
      </c>
      <c r="P20" s="14">
        <v>5</v>
      </c>
      <c r="Q20" s="15">
        <v>1.5</v>
      </c>
      <c r="R20" s="16"/>
      <c r="S20" s="14">
        <f t="shared" si="4"/>
        <v>0</v>
      </c>
      <c r="T20" s="98"/>
      <c r="U20" s="63"/>
      <c r="V20" s="64"/>
      <c r="W20" s="18">
        <f>V20*$W$5/1000</f>
        <v>0</v>
      </c>
      <c r="X20" s="16"/>
      <c r="Y20" s="14">
        <f t="shared" si="1"/>
        <v>0</v>
      </c>
      <c r="Z20" s="110"/>
      <c r="AA20" s="65" t="s">
        <v>45</v>
      </c>
      <c r="AB20" s="67">
        <v>5</v>
      </c>
      <c r="AC20" s="18">
        <f>AB20*$AC$5/1000</f>
        <v>1.27</v>
      </c>
      <c r="AD20" s="16"/>
      <c r="AE20" s="70">
        <f t="shared" si="3"/>
        <v>0</v>
      </c>
    </row>
    <row r="21" spans="1:31" s="7" customFormat="1" ht="22.5" customHeight="1">
      <c r="A21" s="8"/>
      <c r="B21" s="101"/>
      <c r="C21" s="19"/>
      <c r="D21" s="14"/>
      <c r="E21" s="18"/>
      <c r="F21" s="16"/>
      <c r="G21" s="14"/>
      <c r="H21" s="98"/>
      <c r="I21" s="17" t="s">
        <v>43</v>
      </c>
      <c r="J21" s="14">
        <v>5</v>
      </c>
      <c r="K21" s="18">
        <f>J21*$K$5/1000</f>
        <v>1.27</v>
      </c>
      <c r="L21" s="16"/>
      <c r="M21" s="14">
        <f t="shared" si="2"/>
        <v>0</v>
      </c>
      <c r="N21" s="107"/>
      <c r="O21" s="17" t="s">
        <v>37</v>
      </c>
      <c r="P21" s="14">
        <v>0.5</v>
      </c>
      <c r="Q21" s="15">
        <f>P21*$Q$5/1000</f>
        <v>0.127</v>
      </c>
      <c r="R21" s="16"/>
      <c r="S21" s="14">
        <f t="shared" si="4"/>
        <v>0</v>
      </c>
      <c r="T21" s="98"/>
      <c r="U21" s="19"/>
      <c r="V21" s="14"/>
      <c r="W21" s="18">
        <f>V21*$W$5/1000</f>
        <v>0</v>
      </c>
      <c r="X21" s="16"/>
      <c r="Y21" s="14">
        <f t="shared" si="1"/>
        <v>0</v>
      </c>
      <c r="Z21" s="110"/>
      <c r="AA21" s="65" t="s">
        <v>24</v>
      </c>
      <c r="AB21" s="67">
        <v>5</v>
      </c>
      <c r="AC21" s="18">
        <f>AB21*$AC$5/1000</f>
        <v>1.27</v>
      </c>
      <c r="AD21" s="16"/>
      <c r="AE21" s="70">
        <f t="shared" si="3"/>
        <v>0</v>
      </c>
    </row>
    <row r="22" spans="1:31" s="7" customFormat="1" ht="22.5" customHeight="1">
      <c r="A22" s="8"/>
      <c r="B22" s="101"/>
      <c r="C22" s="19"/>
      <c r="D22" s="14"/>
      <c r="E22" s="18"/>
      <c r="F22" s="16"/>
      <c r="G22" s="14"/>
      <c r="H22" s="98"/>
      <c r="I22" s="17" t="s">
        <v>66</v>
      </c>
      <c r="J22" s="14"/>
      <c r="K22" s="31">
        <v>1</v>
      </c>
      <c r="L22" s="16"/>
      <c r="M22" s="14">
        <f t="shared" si="2"/>
        <v>0</v>
      </c>
      <c r="N22" s="107"/>
      <c r="O22" s="17" t="s">
        <v>33</v>
      </c>
      <c r="P22" s="14">
        <v>1</v>
      </c>
      <c r="Q22" s="15">
        <v>0.2</v>
      </c>
      <c r="R22" s="16"/>
      <c r="S22" s="14">
        <f t="shared" si="4"/>
        <v>0</v>
      </c>
      <c r="T22" s="98"/>
      <c r="U22" s="19"/>
      <c r="V22" s="14"/>
      <c r="W22" s="18"/>
      <c r="X22" s="16"/>
      <c r="Y22" s="14">
        <f t="shared" si="1"/>
        <v>0</v>
      </c>
      <c r="Z22" s="110"/>
      <c r="AA22" s="17" t="s">
        <v>94</v>
      </c>
      <c r="AB22" s="14">
        <v>20</v>
      </c>
      <c r="AC22" s="18">
        <f>AB22*$AC$5/1000</f>
        <v>5.08</v>
      </c>
      <c r="AD22" s="16"/>
      <c r="AE22" s="70">
        <f t="shared" si="3"/>
        <v>0</v>
      </c>
    </row>
    <row r="23" spans="1:31" s="7" customFormat="1" ht="22.5" customHeight="1">
      <c r="A23" s="8"/>
      <c r="B23" s="101"/>
      <c r="C23" s="17"/>
      <c r="D23" s="14"/>
      <c r="E23" s="18"/>
      <c r="F23" s="16"/>
      <c r="G23" s="14"/>
      <c r="H23" s="98"/>
      <c r="I23" s="75"/>
      <c r="J23" s="64"/>
      <c r="K23" s="31"/>
      <c r="L23" s="16"/>
      <c r="M23" s="14">
        <f t="shared" si="2"/>
        <v>0</v>
      </c>
      <c r="N23" s="107"/>
      <c r="O23" s="17"/>
      <c r="P23" s="14"/>
      <c r="Q23" s="15"/>
      <c r="R23" s="16"/>
      <c r="S23" s="14">
        <f t="shared" si="4"/>
        <v>0</v>
      </c>
      <c r="T23" s="98"/>
      <c r="U23" s="92"/>
      <c r="V23" s="32"/>
      <c r="W23" s="15"/>
      <c r="X23" s="16"/>
      <c r="Y23" s="14">
        <f t="shared" si="1"/>
        <v>0</v>
      </c>
      <c r="Z23" s="110"/>
      <c r="AA23" s="17" t="s">
        <v>84</v>
      </c>
      <c r="AB23" s="14">
        <v>0.3</v>
      </c>
      <c r="AC23" s="15">
        <v>0.1</v>
      </c>
      <c r="AD23" s="16"/>
      <c r="AE23" s="70">
        <f t="shared" si="3"/>
        <v>0</v>
      </c>
    </row>
    <row r="24" spans="1:31" s="7" customFormat="1" ht="22.5" customHeight="1">
      <c r="A24" s="8"/>
      <c r="B24" s="101"/>
      <c r="C24" s="17"/>
      <c r="D24" s="85"/>
      <c r="E24" s="15"/>
      <c r="F24" s="16"/>
      <c r="G24" s="14"/>
      <c r="H24" s="98"/>
      <c r="I24" s="86"/>
      <c r="J24" s="87"/>
      <c r="K24" s="15"/>
      <c r="L24" s="16"/>
      <c r="M24" s="14">
        <f t="shared" si="2"/>
        <v>0</v>
      </c>
      <c r="N24" s="107"/>
      <c r="O24" s="17"/>
      <c r="P24" s="14"/>
      <c r="Q24" s="15"/>
      <c r="R24" s="16"/>
      <c r="S24" s="14">
        <f t="shared" si="4"/>
        <v>0</v>
      </c>
      <c r="T24" s="98"/>
      <c r="U24" s="65"/>
      <c r="V24" s="87"/>
      <c r="W24" s="14"/>
      <c r="X24" s="16"/>
      <c r="Y24" s="14">
        <f t="shared" si="1"/>
        <v>0</v>
      </c>
      <c r="Z24" s="110"/>
      <c r="AA24" s="14"/>
      <c r="AB24" s="14"/>
      <c r="AC24" s="14"/>
      <c r="AD24" s="16"/>
      <c r="AE24" s="70">
        <f t="shared" si="3"/>
        <v>0</v>
      </c>
    </row>
    <row r="25" spans="1:32" s="7" customFormat="1" ht="22.5" customHeight="1">
      <c r="A25" s="8"/>
      <c r="B25" s="102"/>
      <c r="C25" s="32" t="s">
        <v>30</v>
      </c>
      <c r="D25" s="33">
        <f>SUM(D18:D24)</f>
        <v>74</v>
      </c>
      <c r="E25" s="34">
        <f>SUM(E18:E24)</f>
        <v>18.796</v>
      </c>
      <c r="F25" s="16"/>
      <c r="G25" s="14"/>
      <c r="H25" s="99"/>
      <c r="I25" s="32" t="s">
        <v>30</v>
      </c>
      <c r="J25" s="33">
        <f>SUM(J18:J24)</f>
        <v>80</v>
      </c>
      <c r="K25" s="34">
        <f>SUM(K18:K24)</f>
        <v>21.32</v>
      </c>
      <c r="L25" s="16"/>
      <c r="M25" s="14"/>
      <c r="N25" s="108"/>
      <c r="O25" s="32" t="s">
        <v>30</v>
      </c>
      <c r="P25" s="33">
        <f>SUM(P18:P24)</f>
        <v>86.5</v>
      </c>
      <c r="Q25" s="34">
        <f>SUM(Q18:Q24)</f>
        <v>22.147</v>
      </c>
      <c r="R25" s="16"/>
      <c r="S25" s="14"/>
      <c r="T25" s="99"/>
      <c r="U25" s="32" t="s">
        <v>30</v>
      </c>
      <c r="V25" s="33">
        <f>SUM(V18:V24)</f>
        <v>48</v>
      </c>
      <c r="W25" s="34">
        <f>SUM(W18:W24)</f>
        <v>12.192</v>
      </c>
      <c r="X25" s="16"/>
      <c r="Y25" s="14"/>
      <c r="Z25" s="111"/>
      <c r="AA25" s="32" t="s">
        <v>30</v>
      </c>
      <c r="AB25" s="33">
        <f>SUM(AB18:AB24)</f>
        <v>83.3</v>
      </c>
      <c r="AC25" s="34">
        <f>SUM(AC18:AC24)</f>
        <v>25.42</v>
      </c>
      <c r="AD25" s="16"/>
      <c r="AE25" s="70"/>
      <c r="AF25" s="5"/>
    </row>
    <row r="26" spans="1:32" s="5" customFormat="1" ht="22.5" customHeight="1">
      <c r="A26" s="8"/>
      <c r="B26" s="103" t="s">
        <v>57</v>
      </c>
      <c r="C26" s="65" t="s">
        <v>102</v>
      </c>
      <c r="D26" s="14">
        <v>78</v>
      </c>
      <c r="E26" s="18">
        <f>D26*$E$5/1000</f>
        <v>19.812</v>
      </c>
      <c r="F26" s="35"/>
      <c r="G26" s="14"/>
      <c r="H26" s="97" t="s">
        <v>44</v>
      </c>
      <c r="I26" s="65" t="s">
        <v>105</v>
      </c>
      <c r="J26" s="38">
        <v>78</v>
      </c>
      <c r="K26" s="18">
        <f>J26*$K$5/1000</f>
        <v>19.812</v>
      </c>
      <c r="L26" s="35"/>
      <c r="M26" s="14">
        <f aca="true" t="shared" si="5" ref="M26:M39">L26*J26/1000</f>
        <v>0</v>
      </c>
      <c r="N26" s="109" t="s">
        <v>38</v>
      </c>
      <c r="O26" s="65" t="s">
        <v>39</v>
      </c>
      <c r="P26" s="38">
        <v>67</v>
      </c>
      <c r="Q26" s="18">
        <f>P26*$Q$5/1000</f>
        <v>17.018</v>
      </c>
      <c r="R26" s="35"/>
      <c r="S26" s="14">
        <f aca="true" t="shared" si="6" ref="S26:S39">R26*P26/1000</f>
        <v>0</v>
      </c>
      <c r="T26" s="97" t="s">
        <v>44</v>
      </c>
      <c r="U26" s="65" t="s">
        <v>106</v>
      </c>
      <c r="V26" s="38">
        <v>78</v>
      </c>
      <c r="W26" s="18">
        <f>V26*$W$5/1000</f>
        <v>19.812</v>
      </c>
      <c r="X26" s="35"/>
      <c r="Y26" s="14">
        <f>X26*V26/1000</f>
        <v>0</v>
      </c>
      <c r="Z26" s="109" t="s">
        <v>26</v>
      </c>
      <c r="AA26" s="65" t="s">
        <v>107</v>
      </c>
      <c r="AB26" s="38">
        <v>77</v>
      </c>
      <c r="AC26" s="18">
        <f>AB26*$AC$5/1000</f>
        <v>19.558</v>
      </c>
      <c r="AD26" s="35"/>
      <c r="AE26" s="70">
        <f aca="true" t="shared" si="7" ref="AE26:AE39">AD26*AB26/1000</f>
        <v>0</v>
      </c>
      <c r="AF26" s="7"/>
    </row>
    <row r="27" spans="1:31" s="7" customFormat="1" ht="22.5" customHeight="1">
      <c r="A27" s="8"/>
      <c r="B27" s="104"/>
      <c r="C27" s="65" t="s">
        <v>33</v>
      </c>
      <c r="D27" s="68">
        <v>0.5</v>
      </c>
      <c r="E27" s="15">
        <f>D27*$E$5/1000</f>
        <v>0.127</v>
      </c>
      <c r="F27" s="16"/>
      <c r="G27" s="14"/>
      <c r="H27" s="98"/>
      <c r="I27" s="65" t="s">
        <v>96</v>
      </c>
      <c r="J27" s="68">
        <v>0.5</v>
      </c>
      <c r="K27" s="15">
        <f>J27*$K$5/1000</f>
        <v>0.127</v>
      </c>
      <c r="L27" s="16"/>
      <c r="M27" s="14">
        <f t="shared" si="5"/>
        <v>0</v>
      </c>
      <c r="N27" s="110"/>
      <c r="O27" s="66" t="s">
        <v>40</v>
      </c>
      <c r="P27" s="67">
        <v>4.5</v>
      </c>
      <c r="Q27" s="18">
        <f>P27*$Q$5/1000</f>
        <v>1.143</v>
      </c>
      <c r="R27" s="16"/>
      <c r="S27" s="14">
        <f t="shared" si="6"/>
        <v>0</v>
      </c>
      <c r="T27" s="98"/>
      <c r="U27" s="65" t="s">
        <v>41</v>
      </c>
      <c r="V27" s="68">
        <v>0.5</v>
      </c>
      <c r="W27" s="15">
        <f>V27*$W$5/1000</f>
        <v>0.127</v>
      </c>
      <c r="X27" s="16"/>
      <c r="Y27" s="14"/>
      <c r="Z27" s="110"/>
      <c r="AA27" s="65" t="s">
        <v>41</v>
      </c>
      <c r="AB27" s="68">
        <v>0.5</v>
      </c>
      <c r="AC27" s="15">
        <f>AB27*$AC$5/1000</f>
        <v>0.127</v>
      </c>
      <c r="AD27" s="16"/>
      <c r="AE27" s="70">
        <f t="shared" si="7"/>
        <v>0</v>
      </c>
    </row>
    <row r="28" spans="1:31" s="7" customFormat="1" ht="22.5" customHeight="1">
      <c r="A28" s="8"/>
      <c r="B28" s="104"/>
      <c r="C28" s="65"/>
      <c r="D28" s="68"/>
      <c r="E28" s="18"/>
      <c r="F28" s="16"/>
      <c r="G28" s="14"/>
      <c r="H28" s="98"/>
      <c r="I28" s="65"/>
      <c r="J28" s="68"/>
      <c r="K28" s="15"/>
      <c r="L28" s="16"/>
      <c r="M28" s="14">
        <f t="shared" si="5"/>
        <v>0</v>
      </c>
      <c r="N28" s="110"/>
      <c r="O28" s="65" t="s">
        <v>41</v>
      </c>
      <c r="P28" s="68">
        <v>0.5</v>
      </c>
      <c r="Q28" s="15">
        <f>P28*$Q$5/1000</f>
        <v>0.127</v>
      </c>
      <c r="R28" s="16"/>
      <c r="S28" s="14">
        <f t="shared" si="6"/>
        <v>0</v>
      </c>
      <c r="T28" s="98"/>
      <c r="U28" s="65"/>
      <c r="V28" s="67"/>
      <c r="W28" s="18"/>
      <c r="X28" s="16"/>
      <c r="Y28" s="14"/>
      <c r="Z28" s="110"/>
      <c r="AA28" s="65"/>
      <c r="AB28" s="67"/>
      <c r="AC28" s="18"/>
      <c r="AD28" s="16"/>
      <c r="AE28" s="70">
        <f t="shared" si="7"/>
        <v>0</v>
      </c>
    </row>
    <row r="29" spans="1:31" s="7" customFormat="1" ht="22.5" customHeight="1">
      <c r="A29" s="8"/>
      <c r="B29" s="104"/>
      <c r="C29" s="66"/>
      <c r="D29" s="68"/>
      <c r="E29" s="15"/>
      <c r="F29" s="16"/>
      <c r="G29" s="14"/>
      <c r="H29" s="98"/>
      <c r="I29" s="66"/>
      <c r="J29" s="87"/>
      <c r="K29" s="14"/>
      <c r="L29" s="16"/>
      <c r="M29" s="14">
        <f t="shared" si="5"/>
        <v>0</v>
      </c>
      <c r="N29" s="110"/>
      <c r="O29" s="65"/>
      <c r="P29" s="68"/>
      <c r="Q29" s="15"/>
      <c r="R29" s="16"/>
      <c r="S29" s="14">
        <f t="shared" si="6"/>
        <v>0</v>
      </c>
      <c r="T29" s="98"/>
      <c r="U29" s="65"/>
      <c r="V29" s="68"/>
      <c r="W29" s="15"/>
      <c r="X29" s="16"/>
      <c r="Y29" s="14">
        <f aca="true" t="shared" si="8" ref="Y29:Y39">X29*V29/1000</f>
        <v>0</v>
      </c>
      <c r="Z29" s="110"/>
      <c r="AA29" s="65"/>
      <c r="AB29" s="67"/>
      <c r="AC29" s="18"/>
      <c r="AD29" s="16"/>
      <c r="AE29" s="70">
        <f t="shared" si="7"/>
        <v>0</v>
      </c>
    </row>
    <row r="30" spans="1:31" s="7" customFormat="1" ht="22.5" customHeight="1">
      <c r="A30" s="36"/>
      <c r="B30" s="104"/>
      <c r="C30" s="65"/>
      <c r="D30" s="68"/>
      <c r="E30" s="15"/>
      <c r="F30" s="16"/>
      <c r="G30" s="14"/>
      <c r="H30" s="98"/>
      <c r="I30" s="65"/>
      <c r="J30" s="87"/>
      <c r="K30" s="14"/>
      <c r="L30" s="16"/>
      <c r="M30" s="14">
        <f t="shared" si="5"/>
        <v>0</v>
      </c>
      <c r="N30" s="110"/>
      <c r="O30" s="19"/>
      <c r="P30" s="14"/>
      <c r="Q30" s="14"/>
      <c r="R30" s="16"/>
      <c r="S30" s="14">
        <f t="shared" si="6"/>
        <v>0</v>
      </c>
      <c r="T30" s="98"/>
      <c r="U30" s="65"/>
      <c r="V30" s="87"/>
      <c r="W30" s="14"/>
      <c r="X30" s="16"/>
      <c r="Y30" s="14">
        <f t="shared" si="8"/>
        <v>0</v>
      </c>
      <c r="Z30" s="110"/>
      <c r="AA30" s="65"/>
      <c r="AB30" s="67"/>
      <c r="AC30" s="18"/>
      <c r="AD30" s="16"/>
      <c r="AE30" s="70">
        <f t="shared" si="7"/>
        <v>0</v>
      </c>
    </row>
    <row r="31" spans="1:32" s="5" customFormat="1" ht="22.5" customHeight="1">
      <c r="A31" s="8"/>
      <c r="B31" s="105"/>
      <c r="C31" s="32" t="s">
        <v>30</v>
      </c>
      <c r="D31" s="33">
        <f>SUM(D26:D30)</f>
        <v>78.5</v>
      </c>
      <c r="E31" s="34">
        <f>SUM(E26:E30)</f>
        <v>19.939</v>
      </c>
      <c r="F31" s="35"/>
      <c r="G31" s="14"/>
      <c r="H31" s="99"/>
      <c r="I31" s="32" t="s">
        <v>30</v>
      </c>
      <c r="J31" s="33">
        <f>SUM(J26:J30)</f>
        <v>78.5</v>
      </c>
      <c r="K31" s="34">
        <f>SUM(K26:K30)</f>
        <v>19.939</v>
      </c>
      <c r="L31" s="35"/>
      <c r="M31" s="14">
        <f t="shared" si="5"/>
        <v>0</v>
      </c>
      <c r="N31" s="111"/>
      <c r="O31" s="32" t="s">
        <v>30</v>
      </c>
      <c r="P31" s="33">
        <f>SUM(P26:P30)</f>
        <v>72</v>
      </c>
      <c r="Q31" s="34">
        <f>SUM(Q26:Q30)</f>
        <v>18.288</v>
      </c>
      <c r="R31" s="35"/>
      <c r="S31" s="14">
        <f t="shared" si="6"/>
        <v>0</v>
      </c>
      <c r="T31" s="99"/>
      <c r="U31" s="32" t="s">
        <v>30</v>
      </c>
      <c r="V31" s="33">
        <f>SUM(V26:V30)</f>
        <v>78.5</v>
      </c>
      <c r="W31" s="34">
        <f>SUM(W26:W30)</f>
        <v>19.939</v>
      </c>
      <c r="X31" s="35"/>
      <c r="Y31" s="14">
        <f t="shared" si="8"/>
        <v>0</v>
      </c>
      <c r="Z31" s="111"/>
      <c r="AA31" s="32" t="s">
        <v>30</v>
      </c>
      <c r="AB31" s="33">
        <f>SUM(AB26:AB30)</f>
        <v>77.5</v>
      </c>
      <c r="AC31" s="34">
        <f>SUM(AC26:AC30)</f>
        <v>19.685</v>
      </c>
      <c r="AD31" s="35"/>
      <c r="AE31" s="70">
        <f t="shared" si="7"/>
        <v>0</v>
      </c>
      <c r="AF31" s="7"/>
    </row>
    <row r="32" spans="1:31" s="7" customFormat="1" ht="22.5" customHeight="1">
      <c r="A32" s="8"/>
      <c r="B32" s="126" t="s">
        <v>58</v>
      </c>
      <c r="C32" s="39" t="s">
        <v>59</v>
      </c>
      <c r="D32" s="14">
        <v>3</v>
      </c>
      <c r="E32" s="15">
        <f>D32*$E$5/1000</f>
        <v>0.762</v>
      </c>
      <c r="F32" s="16"/>
      <c r="G32" s="14"/>
      <c r="H32" s="126" t="s">
        <v>68</v>
      </c>
      <c r="I32" s="39" t="s">
        <v>69</v>
      </c>
      <c r="J32" s="29">
        <v>5</v>
      </c>
      <c r="K32" s="18">
        <f>J32*$K$5/1000</f>
        <v>1.27</v>
      </c>
      <c r="L32" s="16"/>
      <c r="M32" s="14">
        <f t="shared" si="5"/>
        <v>0</v>
      </c>
      <c r="N32" s="98" t="s">
        <v>78</v>
      </c>
      <c r="O32" s="39" t="s">
        <v>79</v>
      </c>
      <c r="P32" s="29">
        <v>2</v>
      </c>
      <c r="Q32" s="18">
        <f>P32*$Q$5/1000</f>
        <v>0.508</v>
      </c>
      <c r="R32" s="16"/>
      <c r="S32" s="14">
        <f t="shared" si="6"/>
        <v>0</v>
      </c>
      <c r="T32" s="126" t="s">
        <v>88</v>
      </c>
      <c r="U32" s="39" t="s">
        <v>98</v>
      </c>
      <c r="V32" s="29">
        <v>25</v>
      </c>
      <c r="W32" s="18">
        <f>V32*$W$5/1000</f>
        <v>6.35</v>
      </c>
      <c r="X32" s="16"/>
      <c r="Y32" s="14">
        <f t="shared" si="8"/>
        <v>0</v>
      </c>
      <c r="Z32" s="109" t="s">
        <v>91</v>
      </c>
      <c r="AA32" s="39" t="s">
        <v>92</v>
      </c>
      <c r="AB32" s="29">
        <v>20</v>
      </c>
      <c r="AC32" s="18">
        <f>AB32*$AC$5/1000</f>
        <v>5.08</v>
      </c>
      <c r="AD32" s="16"/>
      <c r="AE32" s="70">
        <f t="shared" si="7"/>
        <v>0</v>
      </c>
    </row>
    <row r="33" spans="1:31" s="7" customFormat="1" ht="22.5" customHeight="1">
      <c r="A33" s="8"/>
      <c r="B33" s="126"/>
      <c r="C33" s="39" t="s">
        <v>60</v>
      </c>
      <c r="D33" s="14">
        <v>8</v>
      </c>
      <c r="E33" s="18">
        <f>D33*$E$5/1000</f>
        <v>2.032</v>
      </c>
      <c r="F33" s="20"/>
      <c r="G33" s="14"/>
      <c r="H33" s="126"/>
      <c r="I33" s="17" t="s">
        <v>42</v>
      </c>
      <c r="J33" s="14">
        <v>10</v>
      </c>
      <c r="K33" s="18">
        <f>J33*$K$5/1000</f>
        <v>2.54</v>
      </c>
      <c r="L33" s="16"/>
      <c r="M33" s="14">
        <f t="shared" si="5"/>
        <v>0</v>
      </c>
      <c r="N33" s="98"/>
      <c r="O33" s="73" t="s">
        <v>80</v>
      </c>
      <c r="P33" s="77">
        <v>18</v>
      </c>
      <c r="Q33" s="18">
        <f>P33*$Q$5/1000</f>
        <v>4.572</v>
      </c>
      <c r="R33" s="16"/>
      <c r="S33" s="14">
        <f t="shared" si="6"/>
        <v>0</v>
      </c>
      <c r="T33" s="126"/>
      <c r="U33" s="17" t="s">
        <v>97</v>
      </c>
      <c r="V33" s="14">
        <v>5</v>
      </c>
      <c r="W33" s="18">
        <f>V33*$W$5/1000</f>
        <v>1.27</v>
      </c>
      <c r="X33" s="16"/>
      <c r="Y33" s="14">
        <f t="shared" si="8"/>
        <v>0</v>
      </c>
      <c r="Z33" s="127"/>
      <c r="AA33" s="73" t="s">
        <v>31</v>
      </c>
      <c r="AB33" s="77">
        <v>5</v>
      </c>
      <c r="AC33" s="18">
        <f>AB33*$AC$5/1000</f>
        <v>1.27</v>
      </c>
      <c r="AD33" s="16"/>
      <c r="AE33" s="70">
        <f t="shared" si="7"/>
        <v>0</v>
      </c>
    </row>
    <row r="34" spans="1:31" s="7" customFormat="1" ht="22.5" customHeight="1">
      <c r="A34" s="8"/>
      <c r="B34" s="126"/>
      <c r="C34" s="17"/>
      <c r="D34" s="14"/>
      <c r="E34" s="18"/>
      <c r="F34" s="16"/>
      <c r="G34" s="14"/>
      <c r="H34" s="126"/>
      <c r="I34" s="17" t="s">
        <v>70</v>
      </c>
      <c r="J34" s="14">
        <v>1</v>
      </c>
      <c r="K34" s="18">
        <f>J34*$K$5/1000</f>
        <v>0.254</v>
      </c>
      <c r="L34" s="16"/>
      <c r="M34" s="14">
        <f t="shared" si="5"/>
        <v>0</v>
      </c>
      <c r="N34" s="98"/>
      <c r="O34" s="73" t="s">
        <v>101</v>
      </c>
      <c r="P34" s="77">
        <v>5</v>
      </c>
      <c r="Q34" s="18">
        <f>P34*$Q$5/1000</f>
        <v>1.27</v>
      </c>
      <c r="R34" s="16"/>
      <c r="S34" s="14">
        <f t="shared" si="6"/>
        <v>0</v>
      </c>
      <c r="T34" s="126"/>
      <c r="U34" s="23" t="s">
        <v>99</v>
      </c>
      <c r="V34" s="14">
        <v>5</v>
      </c>
      <c r="W34" s="18">
        <f>V34*$Q$5/1000</f>
        <v>1.27</v>
      </c>
      <c r="X34" s="16"/>
      <c r="Y34" s="14">
        <f t="shared" si="8"/>
        <v>0</v>
      </c>
      <c r="Z34" s="127"/>
      <c r="AA34" s="73" t="s">
        <v>93</v>
      </c>
      <c r="AB34" s="77">
        <v>5</v>
      </c>
      <c r="AC34" s="18">
        <f>AB34*$AC$5/1000</f>
        <v>1.27</v>
      </c>
      <c r="AD34" s="16"/>
      <c r="AE34" s="70">
        <f t="shared" si="7"/>
        <v>0</v>
      </c>
    </row>
    <row r="35" spans="1:31" s="7" customFormat="1" ht="22.5" customHeight="1">
      <c r="A35" s="8"/>
      <c r="B35" s="126"/>
      <c r="C35" s="39"/>
      <c r="D35" s="29"/>
      <c r="E35" s="15"/>
      <c r="F35" s="16"/>
      <c r="G35" s="14"/>
      <c r="H35" s="126"/>
      <c r="I35" s="17" t="s">
        <v>34</v>
      </c>
      <c r="J35" s="14">
        <v>5</v>
      </c>
      <c r="K35" s="18">
        <f>J35*$K$5/1000</f>
        <v>1.27</v>
      </c>
      <c r="L35" s="16"/>
      <c r="M35" s="14">
        <f t="shared" si="5"/>
        <v>0</v>
      </c>
      <c r="N35" s="98"/>
      <c r="O35" s="73" t="s">
        <v>74</v>
      </c>
      <c r="P35" s="77">
        <v>5</v>
      </c>
      <c r="Q35" s="18">
        <f>P35*$Q$5/1000</f>
        <v>1.27</v>
      </c>
      <c r="R35" s="16"/>
      <c r="S35" s="14">
        <f t="shared" si="6"/>
        <v>0</v>
      </c>
      <c r="T35" s="126"/>
      <c r="U35" s="23"/>
      <c r="V35" s="29"/>
      <c r="W35" s="15"/>
      <c r="X35" s="16"/>
      <c r="Y35" s="14">
        <f t="shared" si="8"/>
        <v>0</v>
      </c>
      <c r="Z35" s="127"/>
      <c r="AA35" s="73" t="s">
        <v>104</v>
      </c>
      <c r="AB35" s="77">
        <v>5</v>
      </c>
      <c r="AC35" s="15">
        <v>0.3</v>
      </c>
      <c r="AD35" s="16"/>
      <c r="AE35" s="70">
        <f t="shared" si="7"/>
        <v>0</v>
      </c>
    </row>
    <row r="36" spans="1:31" s="7" customFormat="1" ht="22.5" customHeight="1">
      <c r="A36" s="8"/>
      <c r="B36" s="126"/>
      <c r="C36" s="17"/>
      <c r="D36" s="14"/>
      <c r="E36" s="15"/>
      <c r="F36" s="16"/>
      <c r="G36" s="14"/>
      <c r="H36" s="126"/>
      <c r="I36" s="17"/>
      <c r="J36" s="14"/>
      <c r="K36" s="18"/>
      <c r="L36" s="16"/>
      <c r="M36" s="14">
        <f t="shared" si="5"/>
        <v>0</v>
      </c>
      <c r="N36" s="98"/>
      <c r="O36" s="17" t="s">
        <v>81</v>
      </c>
      <c r="P36" s="14">
        <v>5</v>
      </c>
      <c r="Q36" s="18">
        <f>P36*$Q$5/1000</f>
        <v>1.27</v>
      </c>
      <c r="R36" s="16"/>
      <c r="S36" s="14">
        <f t="shared" si="6"/>
        <v>0</v>
      </c>
      <c r="T36" s="126"/>
      <c r="U36" s="17"/>
      <c r="V36" s="14"/>
      <c r="W36" s="15"/>
      <c r="X36" s="16"/>
      <c r="Y36" s="14">
        <f t="shared" si="8"/>
        <v>0</v>
      </c>
      <c r="Z36" s="127"/>
      <c r="AA36" s="78"/>
      <c r="AB36" s="79"/>
      <c r="AC36" s="18"/>
      <c r="AD36" s="16"/>
      <c r="AE36" s="70">
        <f t="shared" si="7"/>
        <v>0</v>
      </c>
    </row>
    <row r="37" spans="1:31" s="7" customFormat="1" ht="22.5" customHeight="1">
      <c r="A37" s="8"/>
      <c r="B37" s="126"/>
      <c r="C37" s="17"/>
      <c r="D37" s="14"/>
      <c r="E37" s="15"/>
      <c r="F37" s="16"/>
      <c r="G37" s="14"/>
      <c r="H37" s="126"/>
      <c r="I37" s="17"/>
      <c r="J37" s="14"/>
      <c r="K37" s="15"/>
      <c r="L37" s="16"/>
      <c r="M37" s="14">
        <f t="shared" si="5"/>
        <v>0</v>
      </c>
      <c r="N37" s="98"/>
      <c r="O37" s="73"/>
      <c r="P37" s="88"/>
      <c r="Q37" s="40"/>
      <c r="R37" s="16"/>
      <c r="S37" s="14">
        <f t="shared" si="6"/>
        <v>0</v>
      </c>
      <c r="T37" s="126"/>
      <c r="U37" s="17"/>
      <c r="V37" s="14"/>
      <c r="W37" s="15"/>
      <c r="X37" s="16"/>
      <c r="Y37" s="14">
        <f t="shared" si="8"/>
        <v>0</v>
      </c>
      <c r="Z37" s="127"/>
      <c r="AA37" s="17"/>
      <c r="AB37" s="14"/>
      <c r="AC37" s="15"/>
      <c r="AD37" s="16"/>
      <c r="AE37" s="70">
        <f t="shared" si="7"/>
        <v>0</v>
      </c>
    </row>
    <row r="38" spans="1:31" s="7" customFormat="1" ht="22.5" customHeight="1">
      <c r="A38" s="8"/>
      <c r="B38" s="126"/>
      <c r="C38" s="41"/>
      <c r="D38" s="42"/>
      <c r="E38" s="76"/>
      <c r="F38" s="43"/>
      <c r="G38" s="14"/>
      <c r="H38" s="126"/>
      <c r="I38" s="17"/>
      <c r="J38" s="14"/>
      <c r="K38" s="14"/>
      <c r="L38" s="16"/>
      <c r="M38" s="14">
        <f t="shared" si="5"/>
        <v>0</v>
      </c>
      <c r="N38" s="98"/>
      <c r="O38" s="73"/>
      <c r="P38" s="88"/>
      <c r="Q38" s="15"/>
      <c r="R38" s="43"/>
      <c r="S38" s="14">
        <f t="shared" si="6"/>
        <v>0</v>
      </c>
      <c r="T38" s="126"/>
      <c r="U38" s="14"/>
      <c r="V38" s="14"/>
      <c r="W38" s="15"/>
      <c r="X38" s="16"/>
      <c r="Y38" s="14">
        <f t="shared" si="8"/>
        <v>0</v>
      </c>
      <c r="Z38" s="127"/>
      <c r="AA38" s="14"/>
      <c r="AB38" s="14"/>
      <c r="AC38" s="15"/>
      <c r="AD38" s="43"/>
      <c r="AE38" s="70">
        <f t="shared" si="7"/>
        <v>0</v>
      </c>
    </row>
    <row r="39" spans="1:32" s="5" customFormat="1" ht="22.5" customHeight="1">
      <c r="A39" s="8"/>
      <c r="B39" s="126"/>
      <c r="C39" s="32" t="s">
        <v>30</v>
      </c>
      <c r="D39" s="33">
        <f>SUM(D32:D38)</f>
        <v>11</v>
      </c>
      <c r="E39" s="34">
        <f>SUM(E32:E38)</f>
        <v>2.794</v>
      </c>
      <c r="F39" s="35"/>
      <c r="G39" s="14"/>
      <c r="H39" s="126"/>
      <c r="I39" s="32" t="s">
        <v>32</v>
      </c>
      <c r="J39" s="33">
        <f>SUM(J32:J38)</f>
        <v>21</v>
      </c>
      <c r="K39" s="34"/>
      <c r="L39" s="35"/>
      <c r="M39" s="14">
        <f t="shared" si="5"/>
        <v>0</v>
      </c>
      <c r="N39" s="130"/>
      <c r="O39" s="89" t="s">
        <v>67</v>
      </c>
      <c r="P39" s="90">
        <f>SUM(P32:P38)</f>
        <v>35</v>
      </c>
      <c r="Q39" s="34">
        <f>SUM(Q32:Q38)</f>
        <v>8.889999999999999</v>
      </c>
      <c r="R39" s="35"/>
      <c r="S39" s="14">
        <f t="shared" si="6"/>
        <v>0</v>
      </c>
      <c r="T39" s="126"/>
      <c r="U39" s="32" t="s">
        <v>32</v>
      </c>
      <c r="V39" s="33">
        <f>SUM(V32:V38)</f>
        <v>35</v>
      </c>
      <c r="W39" s="34">
        <f>SUM(W32:W38)</f>
        <v>8.889999999999999</v>
      </c>
      <c r="X39" s="35"/>
      <c r="Y39" s="14">
        <f t="shared" si="8"/>
        <v>0</v>
      </c>
      <c r="Z39" s="128"/>
      <c r="AA39" s="32" t="s">
        <v>32</v>
      </c>
      <c r="AB39" s="33">
        <f>SUM(AB32:AB38)</f>
        <v>35</v>
      </c>
      <c r="AC39" s="34">
        <f>SUM(AC32:AC38)</f>
        <v>7.919999999999999</v>
      </c>
      <c r="AD39" s="35"/>
      <c r="AE39" s="70">
        <f t="shared" si="7"/>
        <v>0</v>
      </c>
      <c r="AF39" s="44">
        <f>AVERAGE(E41+K41+Q41+W41+AC41)/5</f>
        <v>0</v>
      </c>
    </row>
    <row r="40" spans="1:32" s="7" customFormat="1" ht="36" customHeight="1">
      <c r="A40" s="36"/>
      <c r="B40" s="45"/>
      <c r="C40" s="46"/>
      <c r="D40" s="46"/>
      <c r="E40" s="47"/>
      <c r="F40" s="48"/>
      <c r="G40" s="49">
        <f>F40*E40</f>
        <v>0</v>
      </c>
      <c r="H40" s="50"/>
      <c r="I40" s="46" t="s">
        <v>13</v>
      </c>
      <c r="J40" s="46"/>
      <c r="K40" s="47">
        <f>K5</f>
        <v>254</v>
      </c>
      <c r="L40" s="46"/>
      <c r="M40" s="49">
        <f>L40*K40</f>
        <v>0</v>
      </c>
      <c r="N40" s="45"/>
      <c r="O40" s="51" t="s">
        <v>14</v>
      </c>
      <c r="P40" s="49"/>
      <c r="Q40" s="52">
        <f>Q5</f>
        <v>254</v>
      </c>
      <c r="R40" s="48"/>
      <c r="S40" s="49">
        <f>R40*Q40</f>
        <v>0</v>
      </c>
      <c r="T40" s="50"/>
      <c r="U40" s="46" t="s">
        <v>13</v>
      </c>
      <c r="V40" s="46"/>
      <c r="W40" s="47">
        <f>W5</f>
        <v>254</v>
      </c>
      <c r="X40" s="46"/>
      <c r="Y40" s="49"/>
      <c r="Z40" s="45"/>
      <c r="AA40" s="46"/>
      <c r="AB40" s="46"/>
      <c r="AC40" s="47"/>
      <c r="AD40" s="49"/>
      <c r="AE40" s="71">
        <f>AC40*AD40</f>
        <v>0</v>
      </c>
      <c r="AF40" s="5"/>
    </row>
    <row r="41" spans="1:31" s="5" customFormat="1" ht="22.5" customHeight="1">
      <c r="A41" s="36"/>
      <c r="B41" s="96" t="s">
        <v>4</v>
      </c>
      <c r="C41" s="96"/>
      <c r="D41" s="4"/>
      <c r="E41" s="96">
        <f>SUM(G7:G40)</f>
        <v>0</v>
      </c>
      <c r="F41" s="96"/>
      <c r="G41" s="4"/>
      <c r="H41" s="96" t="s">
        <v>4</v>
      </c>
      <c r="I41" s="96"/>
      <c r="J41" s="4"/>
      <c r="K41" s="96">
        <f>SUM(M7:M40)</f>
        <v>0</v>
      </c>
      <c r="L41" s="96"/>
      <c r="M41" s="4"/>
      <c r="N41" s="96" t="s">
        <v>4</v>
      </c>
      <c r="O41" s="96"/>
      <c r="P41" s="4"/>
      <c r="Q41" s="96">
        <f>SUM(S7:S40)</f>
        <v>0</v>
      </c>
      <c r="R41" s="96"/>
      <c r="S41" s="4"/>
      <c r="T41" s="96" t="s">
        <v>4</v>
      </c>
      <c r="U41" s="96"/>
      <c r="V41" s="4"/>
      <c r="W41" s="129">
        <f>SUM(Y7:Y40)</f>
        <v>0</v>
      </c>
      <c r="X41" s="129"/>
      <c r="Y41" s="4"/>
      <c r="Z41" s="131" t="s">
        <v>4</v>
      </c>
      <c r="AA41" s="132"/>
      <c r="AB41" s="4"/>
      <c r="AC41" s="131">
        <f>SUM(AE7:AE40)</f>
        <v>0</v>
      </c>
      <c r="AD41" s="132"/>
      <c r="AE41" s="4"/>
    </row>
    <row r="42" spans="1:31" s="5" customFormat="1" ht="22.5" customHeight="1" hidden="1">
      <c r="A42" s="36"/>
      <c r="B42" s="126" t="s">
        <v>15</v>
      </c>
      <c r="C42" s="4" t="s">
        <v>16</v>
      </c>
      <c r="D42" s="4"/>
      <c r="E42" s="133"/>
      <c r="F42" s="133"/>
      <c r="G42" s="4"/>
      <c r="H42" s="126" t="s">
        <v>15</v>
      </c>
      <c r="I42" s="4" t="s">
        <v>16</v>
      </c>
      <c r="J42" s="4"/>
      <c r="K42" s="133"/>
      <c r="L42" s="133"/>
      <c r="M42" s="4"/>
      <c r="N42" s="126" t="s">
        <v>15</v>
      </c>
      <c r="O42" s="4" t="s">
        <v>16</v>
      </c>
      <c r="P42" s="4"/>
      <c r="Q42" s="133"/>
      <c r="R42" s="133"/>
      <c r="S42" s="4"/>
      <c r="T42" s="126" t="s">
        <v>15</v>
      </c>
      <c r="U42" s="4" t="s">
        <v>16</v>
      </c>
      <c r="V42" s="4"/>
      <c r="W42" s="133"/>
      <c r="X42" s="133"/>
      <c r="Y42" s="4"/>
      <c r="Z42" s="106" t="s">
        <v>15</v>
      </c>
      <c r="AA42" s="4" t="s">
        <v>16</v>
      </c>
      <c r="AB42" s="4"/>
      <c r="AC42" s="134"/>
      <c r="AD42" s="135"/>
      <c r="AE42" s="4"/>
    </row>
    <row r="43" spans="1:31" s="5" customFormat="1" ht="22.5" customHeight="1" hidden="1">
      <c r="A43" s="36"/>
      <c r="B43" s="126"/>
      <c r="C43" s="4" t="s">
        <v>17</v>
      </c>
      <c r="D43" s="4"/>
      <c r="E43" s="133"/>
      <c r="F43" s="133"/>
      <c r="G43" s="4"/>
      <c r="H43" s="126"/>
      <c r="I43" s="4" t="s">
        <v>17</v>
      </c>
      <c r="J43" s="4"/>
      <c r="K43" s="133"/>
      <c r="L43" s="133"/>
      <c r="M43" s="4"/>
      <c r="N43" s="126"/>
      <c r="O43" s="4" t="s">
        <v>17</v>
      </c>
      <c r="P43" s="4"/>
      <c r="Q43" s="133"/>
      <c r="R43" s="133"/>
      <c r="S43" s="4"/>
      <c r="T43" s="126"/>
      <c r="U43" s="4" t="s">
        <v>17</v>
      </c>
      <c r="V43" s="4"/>
      <c r="W43" s="133"/>
      <c r="X43" s="133"/>
      <c r="Y43" s="4"/>
      <c r="Z43" s="107"/>
      <c r="AA43" s="4" t="s">
        <v>17</v>
      </c>
      <c r="AB43" s="4"/>
      <c r="AC43" s="134"/>
      <c r="AD43" s="135"/>
      <c r="AE43" s="4"/>
    </row>
    <row r="44" spans="1:32" s="5" customFormat="1" ht="22.5" customHeight="1" hidden="1">
      <c r="A44" s="53"/>
      <c r="B44" s="126"/>
      <c r="C44" s="4" t="s">
        <v>18</v>
      </c>
      <c r="D44" s="4"/>
      <c r="E44" s="133"/>
      <c r="F44" s="133"/>
      <c r="G44" s="4"/>
      <c r="H44" s="126"/>
      <c r="I44" s="4" t="s">
        <v>18</v>
      </c>
      <c r="J44" s="4"/>
      <c r="K44" s="133"/>
      <c r="L44" s="133"/>
      <c r="M44" s="4"/>
      <c r="N44" s="126"/>
      <c r="O44" s="4" t="s">
        <v>18</v>
      </c>
      <c r="P44" s="4"/>
      <c r="Q44" s="133"/>
      <c r="R44" s="133"/>
      <c r="S44" s="4"/>
      <c r="T44" s="126"/>
      <c r="U44" s="4" t="s">
        <v>18</v>
      </c>
      <c r="V44" s="4"/>
      <c r="W44" s="133"/>
      <c r="X44" s="133"/>
      <c r="Y44" s="4"/>
      <c r="Z44" s="107"/>
      <c r="AA44" s="4" t="s">
        <v>18</v>
      </c>
      <c r="AB44" s="4"/>
      <c r="AC44" s="134"/>
      <c r="AD44" s="135"/>
      <c r="AE44" s="4"/>
      <c r="AF44" s="54"/>
    </row>
    <row r="45" spans="1:32" s="5" customFormat="1" ht="22.5" customHeight="1" hidden="1">
      <c r="A45" s="36"/>
      <c r="B45" s="126"/>
      <c r="C45" s="4" t="s">
        <v>19</v>
      </c>
      <c r="D45" s="4"/>
      <c r="E45" s="136">
        <f>(E42*4+E43*9+E44*4)+45</f>
        <v>45</v>
      </c>
      <c r="F45" s="136"/>
      <c r="G45" s="4"/>
      <c r="H45" s="126"/>
      <c r="I45" s="4" t="s">
        <v>19</v>
      </c>
      <c r="J45" s="4"/>
      <c r="K45" s="136">
        <f>(K42*4+K43*9+K44*4)+45</f>
        <v>45</v>
      </c>
      <c r="L45" s="136"/>
      <c r="M45" s="4"/>
      <c r="N45" s="126"/>
      <c r="O45" s="4" t="s">
        <v>19</v>
      </c>
      <c r="P45" s="4"/>
      <c r="Q45" s="136">
        <f>(Q42*4+Q43*9+Q44*4)+45</f>
        <v>45</v>
      </c>
      <c r="R45" s="136"/>
      <c r="S45" s="4"/>
      <c r="T45" s="126"/>
      <c r="U45" s="4" t="s">
        <v>19</v>
      </c>
      <c r="V45" s="4"/>
      <c r="W45" s="136">
        <f>(W42*4+W43*9+W44*4)+45</f>
        <v>45</v>
      </c>
      <c r="X45" s="136"/>
      <c r="Y45" s="4"/>
      <c r="Z45" s="108"/>
      <c r="AA45" s="4" t="s">
        <v>19</v>
      </c>
      <c r="AB45" s="4"/>
      <c r="AC45" s="137">
        <f>(AC42*4+AC43*9+AC44*4)+45</f>
        <v>45</v>
      </c>
      <c r="AD45" s="138"/>
      <c r="AE45" s="4"/>
      <c r="AF45" s="1"/>
    </row>
    <row r="46" spans="1:32" s="54" customFormat="1" ht="27.75" customHeight="1" thickBot="1">
      <c r="A46" s="53"/>
      <c r="B46" s="55" t="s">
        <v>20</v>
      </c>
      <c r="C46" s="55"/>
      <c r="D46" s="56"/>
      <c r="E46" s="57"/>
      <c r="F46" s="57"/>
      <c r="G46" s="57"/>
      <c r="H46" s="57"/>
      <c r="I46" s="58"/>
      <c r="J46" s="58"/>
      <c r="K46" s="58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1"/>
    </row>
    <row r="47" spans="1:23" ht="22.5" customHeight="1" thickTop="1">
      <c r="A47" s="60"/>
      <c r="C47" s="62" t="s">
        <v>21</v>
      </c>
      <c r="K47" s="61"/>
      <c r="N47" s="61" t="s">
        <v>22</v>
      </c>
      <c r="U47" s="61"/>
      <c r="W47" s="61" t="s">
        <v>23</v>
      </c>
    </row>
  </sheetData>
  <mergeCells count="83">
    <mergeCell ref="AA8:AC8"/>
    <mergeCell ref="T10:T17"/>
    <mergeCell ref="Z10:Z17"/>
    <mergeCell ref="N7:N17"/>
    <mergeCell ref="T7:T9"/>
    <mergeCell ref="Z7:Z9"/>
    <mergeCell ref="B42:B45"/>
    <mergeCell ref="H42:H45"/>
    <mergeCell ref="K42:L42"/>
    <mergeCell ref="K43:L43"/>
    <mergeCell ref="E44:F44"/>
    <mergeCell ref="K44:L44"/>
    <mergeCell ref="E45:F45"/>
    <mergeCell ref="K45:L45"/>
    <mergeCell ref="E42:F42"/>
    <mergeCell ref="E43:F43"/>
    <mergeCell ref="W45:X45"/>
    <mergeCell ref="Q44:R44"/>
    <mergeCell ref="W44:X44"/>
    <mergeCell ref="Z42:Z45"/>
    <mergeCell ref="AC42:AD42"/>
    <mergeCell ref="AC44:AD44"/>
    <mergeCell ref="Q43:R43"/>
    <mergeCell ref="W43:X43"/>
    <mergeCell ref="Z41:AA41"/>
    <mergeCell ref="AC41:AD41"/>
    <mergeCell ref="N42:N45"/>
    <mergeCell ref="Q42:R42"/>
    <mergeCell ref="T42:T45"/>
    <mergeCell ref="W42:X42"/>
    <mergeCell ref="N41:O41"/>
    <mergeCell ref="AC43:AD43"/>
    <mergeCell ref="Q45:R45"/>
    <mergeCell ref="AC45:AD45"/>
    <mergeCell ref="Q41:R41"/>
    <mergeCell ref="T41:U41"/>
    <mergeCell ref="W41:X41"/>
    <mergeCell ref="B32:B39"/>
    <mergeCell ref="H32:H39"/>
    <mergeCell ref="B41:C41"/>
    <mergeCell ref="E41:F41"/>
    <mergeCell ref="H41:I41"/>
    <mergeCell ref="K41:L41"/>
    <mergeCell ref="N32:N39"/>
    <mergeCell ref="I4:L4"/>
    <mergeCell ref="T32:T39"/>
    <mergeCell ref="Z32:Z39"/>
    <mergeCell ref="B10:B17"/>
    <mergeCell ref="H10:H17"/>
    <mergeCell ref="B4:B6"/>
    <mergeCell ref="C4:F4"/>
    <mergeCell ref="G4:G6"/>
    <mergeCell ref="H4:H6"/>
    <mergeCell ref="H7:H9"/>
    <mergeCell ref="AC5:AD5"/>
    <mergeCell ref="B3:AE3"/>
    <mergeCell ref="K5:L5"/>
    <mergeCell ref="Q5:R5"/>
    <mergeCell ref="W5:X5"/>
    <mergeCell ref="S4:S6"/>
    <mergeCell ref="T4:T6"/>
    <mergeCell ref="U4:X4"/>
    <mergeCell ref="O4:R4"/>
    <mergeCell ref="AE4:AE6"/>
    <mergeCell ref="Z18:Z25"/>
    <mergeCell ref="Z26:Z31"/>
    <mergeCell ref="C1:AF1"/>
    <mergeCell ref="C2:AF2"/>
    <mergeCell ref="N4:N6"/>
    <mergeCell ref="E5:F5"/>
    <mergeCell ref="M4:M6"/>
    <mergeCell ref="Z4:Z6"/>
    <mergeCell ref="AA4:AD4"/>
    <mergeCell ref="Y4:Y6"/>
    <mergeCell ref="T18:T25"/>
    <mergeCell ref="T26:T31"/>
    <mergeCell ref="B18:B25"/>
    <mergeCell ref="B26:B31"/>
    <mergeCell ref="N18:N25"/>
    <mergeCell ref="N26:N31"/>
    <mergeCell ref="H18:H25"/>
    <mergeCell ref="H26:H31"/>
    <mergeCell ref="B7:B9"/>
  </mergeCells>
  <printOptions horizontalCentered="1" verticalCentered="1"/>
  <pageMargins left="0" right="0" top="0" bottom="0" header="0.5118110236220472" footer="0.5118110236220472"/>
  <pageSetup fitToHeight="1" fitToWidth="1" horizontalDpi="200" verticalDpi="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2011-12-21T07:26:20Z</cp:lastPrinted>
  <dcterms:created xsi:type="dcterms:W3CDTF">2011-11-18T02:52:41Z</dcterms:created>
  <dcterms:modified xsi:type="dcterms:W3CDTF">2011-12-21T07:26:26Z</dcterms:modified>
  <cp:category/>
  <cp:version/>
  <cp:contentType/>
  <cp:contentStatus/>
</cp:coreProperties>
</file>