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tabRatio="625" activeTab="0"/>
  </bookViews>
  <sheets>
    <sheet name="第7週" sheetId="1" r:id="rId1"/>
  </sheets>
  <definedNames>
    <definedName name="_xlnm.Print_Area" localSheetId="0">'第7週'!$A$3:$AH$49</definedName>
  </definedNames>
  <calcPr fullCalcOnLoad="1"/>
</workbook>
</file>

<file path=xl/sharedStrings.xml><?xml version="1.0" encoding="utf-8"?>
<sst xmlns="http://schemas.openxmlformats.org/spreadsheetml/2006/main" count="189" uniqueCount="94">
  <si>
    <t>聯絡人:   徐郁媛</t>
  </si>
  <si>
    <t>聯絡電話:  4200919  0935709482</t>
  </si>
  <si>
    <t>米食</t>
  </si>
  <si>
    <t>合計</t>
  </si>
  <si>
    <t>週總計</t>
  </si>
  <si>
    <t>用餐人數</t>
  </si>
  <si>
    <t>食材</t>
  </si>
  <si>
    <t>單量(g)</t>
  </si>
  <si>
    <t>數量</t>
  </si>
  <si>
    <t>預估單價</t>
  </si>
  <si>
    <t>預估單價</t>
  </si>
  <si>
    <t>小計</t>
  </si>
  <si>
    <t>其他</t>
  </si>
  <si>
    <t>熱量</t>
  </si>
  <si>
    <t>表單設計:軒泰食品有限公司</t>
  </si>
  <si>
    <t>環保蔬食餐</t>
  </si>
  <si>
    <t>水果</t>
  </si>
  <si>
    <t>青菜</t>
  </si>
  <si>
    <t>雙十節休假</t>
  </si>
  <si>
    <t>茄汁洋芋</t>
  </si>
  <si>
    <t>冬菜細粉湯</t>
  </si>
  <si>
    <t>炒米苔目</t>
  </si>
  <si>
    <t>蒜香滷味</t>
  </si>
  <si>
    <t>白玉大骨湯</t>
  </si>
  <si>
    <t>玉米蔥花蛋</t>
  </si>
  <si>
    <t>味噌湯</t>
  </si>
  <si>
    <t>炒河粉</t>
  </si>
  <si>
    <t>大骨</t>
  </si>
  <si>
    <t>雞丁</t>
  </si>
  <si>
    <t>紅蘿蔔</t>
  </si>
  <si>
    <t>薑絲</t>
  </si>
  <si>
    <t>馬鈴薯去皮</t>
  </si>
  <si>
    <t>洋蔥去皮</t>
  </si>
  <si>
    <t>青豆仁</t>
  </si>
  <si>
    <t>冬粉</t>
  </si>
  <si>
    <t>乾金針</t>
  </si>
  <si>
    <t>寬粉條</t>
  </si>
  <si>
    <t>高麗菜</t>
  </si>
  <si>
    <t>木耳絲</t>
  </si>
  <si>
    <t>味噌</t>
  </si>
  <si>
    <t>青蔥</t>
  </si>
  <si>
    <t>大骨</t>
  </si>
  <si>
    <t>豆腐2k</t>
  </si>
  <si>
    <t>海帶結</t>
  </si>
  <si>
    <t>蒜泥</t>
  </si>
  <si>
    <t>肉絲</t>
  </si>
  <si>
    <t>香菇絲</t>
  </si>
  <si>
    <t>綠豆芽</t>
  </si>
  <si>
    <t>絞紅蔥頭</t>
  </si>
  <si>
    <t>韭菜</t>
  </si>
  <si>
    <t>芹菜</t>
  </si>
  <si>
    <t>豬血糕</t>
  </si>
  <si>
    <t>玉米粒</t>
  </si>
  <si>
    <t>青蔥</t>
  </si>
  <si>
    <t>亁海芽</t>
  </si>
  <si>
    <t>柴魚片</t>
  </si>
  <si>
    <t>薑泥</t>
  </si>
  <si>
    <t>九層塔</t>
  </si>
  <si>
    <t>醬油膏</t>
  </si>
  <si>
    <t>糙米飯</t>
  </si>
  <si>
    <t>四分干丁</t>
  </si>
  <si>
    <t>燕麥飯</t>
  </si>
  <si>
    <t>米苔苜</t>
  </si>
  <si>
    <t>蜜汁雞丁</t>
  </si>
  <si>
    <t>白芝麻</t>
  </si>
  <si>
    <t>二砂</t>
  </si>
  <si>
    <t>骨腿丁</t>
  </si>
  <si>
    <t>洗選蛋</t>
  </si>
  <si>
    <t>米食</t>
  </si>
  <si>
    <t>全穀根莖類</t>
  </si>
  <si>
    <t>蔬菜類</t>
  </si>
  <si>
    <t>水果類</t>
  </si>
  <si>
    <t>豆魚肉蛋類</t>
  </si>
  <si>
    <t>油脂類</t>
  </si>
  <si>
    <t>熱量</t>
  </si>
  <si>
    <t>蚵白菜</t>
  </si>
  <si>
    <t>白莧菜</t>
  </si>
  <si>
    <t>芥藍菜</t>
  </si>
  <si>
    <t>大陸A菜</t>
  </si>
  <si>
    <t xml:space="preserve"> 廣興國民小學100學年度上學期第七週午餐食譜設計表</t>
  </si>
  <si>
    <t>養樂多優酪乳</t>
  </si>
  <si>
    <t>乾料</t>
  </si>
  <si>
    <t>黃地瓜</t>
  </si>
  <si>
    <t>枸杞</t>
  </si>
  <si>
    <t>香酥花枝排</t>
  </si>
  <si>
    <t>白蘿蔔</t>
  </si>
  <si>
    <t>青木瓜湯</t>
  </si>
  <si>
    <t>花枝排</t>
  </si>
  <si>
    <t>冬菜225g</t>
  </si>
  <si>
    <t>燕麥片(先送)</t>
  </si>
  <si>
    <t>塔香豆腐</t>
  </si>
  <si>
    <t>黃金油豆腐</t>
  </si>
  <si>
    <t>青木瓜</t>
  </si>
  <si>
    <t>奶類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</si>
</sst>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0.0_);[Red]\(0.0\)"/>
    <numFmt numFmtId="179" formatCode="m&quot;月&quot;d&quot;日(三)&quot;"/>
    <numFmt numFmtId="180" formatCode="m&quot;月&quot;d&quot;日(四)&quot;"/>
    <numFmt numFmtId="181" formatCode="m&quot;月&quot;d&quot;日(五)&quot;"/>
    <numFmt numFmtId="182" formatCode="#,###&quot;人&quot;"/>
    <numFmt numFmtId="183" formatCode="0_);[Red]\(0\)"/>
    <numFmt numFmtId="184" formatCode="0.0_ "/>
    <numFmt numFmtId="185" formatCode="#,##0.0"/>
    <numFmt numFmtId="186" formatCode="#,###&quot;份/人&quot;"/>
    <numFmt numFmtId="187" formatCode="#,###&quot;份&quot;"/>
    <numFmt numFmtId="188" formatCode="#,###.0&quot;份&quot;"/>
    <numFmt numFmtId="189" formatCode="###&quot;大卡&quot;"/>
    <numFmt numFmtId="190" formatCode="0_ "/>
    <numFmt numFmtId="191" formatCode="#,###&quot;包&quot;"/>
    <numFmt numFmtId="192" formatCode="#,###&quot;盒&quot;"/>
    <numFmt numFmtId="193" formatCode="#,###&quot;&quot;&quot;罐&quot;"/>
    <numFmt numFmtId="194" formatCode="0.00_ "/>
    <numFmt numFmtId="195" formatCode="#,###&quot;桶&quot;"/>
    <numFmt numFmtId="196" formatCode="#,###&quot;件&quot;"/>
    <numFmt numFmtId="197" formatCode="#,###&quot;條&quot;"/>
    <numFmt numFmtId="198" formatCode="m&quot;月&quot;d&quot;日&quot;;@"/>
    <numFmt numFmtId="199" formatCode="m&quot;月&quot;d&quot;日(六)&quot;"/>
    <numFmt numFmtId="200" formatCode="#,###&quot;罐&quot;"/>
    <numFmt numFmtId="201" formatCode="m&quot;月&quot;d&quot;日&quot;"/>
    <numFmt numFmtId="202" formatCode="m/d;@"/>
    <numFmt numFmtId="203" formatCode="0.00_);[Red]\(0.00\)"/>
    <numFmt numFmtId="204" formatCode="0.000_);[Red]\(0.000\)"/>
    <numFmt numFmtId="205" formatCode="#,###&quot;板&quot;"/>
    <numFmt numFmtId="206" formatCode="0.0"/>
    <numFmt numFmtId="207" formatCode="#,###&quot;塊&quot;"/>
    <numFmt numFmtId="208" formatCode="#,###&quot;個&quot;"/>
    <numFmt numFmtId="209" formatCode="#,###.0&quot;桶&quot;"/>
    <numFmt numFmtId="210" formatCode="#,###&quot;粒&quot;"/>
    <numFmt numFmtId="211" formatCode="#,###&quot;庫存&quot;"/>
  </numFmts>
  <fonts count="28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i/>
      <sz val="24"/>
      <name val="標楷體"/>
      <family val="4"/>
    </font>
    <font>
      <b/>
      <sz val="14"/>
      <name val="新細明體"/>
      <family val="1"/>
    </font>
    <font>
      <sz val="17"/>
      <name val="標楷體"/>
      <family val="4"/>
    </font>
    <font>
      <sz val="22"/>
      <name val="標楷體"/>
      <family val="4"/>
    </font>
    <font>
      <b/>
      <sz val="17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7"/>
      <name val="Times New Roman"/>
      <family val="1"/>
    </font>
    <font>
      <b/>
      <sz val="14"/>
      <name val="標楷體"/>
      <family val="4"/>
    </font>
    <font>
      <sz val="19"/>
      <name val="標楷體"/>
      <family val="4"/>
    </font>
    <font>
      <sz val="12"/>
      <name val="Times New Roman"/>
      <family val="1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0"/>
      <name val="標楷體"/>
      <family val="4"/>
    </font>
    <font>
      <sz val="18"/>
      <color indexed="10"/>
      <name val="標楷體"/>
      <family val="4"/>
    </font>
    <font>
      <sz val="12"/>
      <color indexed="10"/>
      <name val="新細明體"/>
      <family val="1"/>
    </font>
    <font>
      <sz val="18"/>
      <name val="Times New Roman"/>
      <family val="1"/>
    </font>
    <font>
      <sz val="17"/>
      <color indexed="10"/>
      <name val="標楷體"/>
      <family val="4"/>
    </font>
  </fonts>
  <fills count="5">
    <fill>
      <patternFill/>
    </fill>
    <fill>
      <patternFill patternType="gray125"/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183" fontId="9" fillId="0" borderId="1" xfId="0" applyNumberFormat="1" applyFont="1" applyFill="1" applyBorder="1" applyAlignment="1">
      <alignment horizontal="center" vertical="center" shrinkToFit="1"/>
    </xf>
    <xf numFmtId="18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shrinkToFit="1"/>
    </xf>
    <xf numFmtId="184" fontId="9" fillId="0" borderId="1" xfId="0" applyNumberFormat="1" applyFont="1" applyFill="1" applyBorder="1" applyAlignment="1">
      <alignment vertical="center" shrinkToFit="1"/>
    </xf>
    <xf numFmtId="184" fontId="9" fillId="0" borderId="2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center" shrinkToFit="1"/>
    </xf>
    <xf numFmtId="178" fontId="9" fillId="0" borderId="4" xfId="0" applyNumberFormat="1" applyFont="1" applyFill="1" applyBorder="1" applyAlignment="1">
      <alignment horizontal="center" vertical="center" shrinkToFit="1"/>
    </xf>
    <xf numFmtId="184" fontId="9" fillId="0" borderId="4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178" fontId="9" fillId="0" borderId="5" xfId="0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183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184" fontId="9" fillId="0" borderId="5" xfId="0" applyNumberFormat="1" applyFont="1" applyFill="1" applyBorder="1" applyAlignment="1">
      <alignment horizontal="center" vertical="center" shrinkToFit="1"/>
    </xf>
    <xf numFmtId="1" fontId="9" fillId="0" borderId="5" xfId="0" applyNumberFormat="1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178" fontId="9" fillId="0" borderId="7" xfId="0" applyNumberFormat="1" applyFont="1" applyFill="1" applyBorder="1" applyAlignment="1">
      <alignment horizontal="center" vertical="center" shrinkToFit="1"/>
    </xf>
    <xf numFmtId="184" fontId="9" fillId="0" borderId="8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 shrinkToFit="1"/>
    </xf>
    <xf numFmtId="178" fontId="9" fillId="0" borderId="9" xfId="0" applyNumberFormat="1" applyFont="1" applyFill="1" applyBorder="1" applyAlignment="1">
      <alignment horizontal="center" vertical="center" shrinkToFit="1"/>
    </xf>
    <xf numFmtId="183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183" fontId="9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/>
    </xf>
    <xf numFmtId="187" fontId="12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178" fontId="3" fillId="0" borderId="0" xfId="0" applyNumberFormat="1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90" fontId="9" fillId="0" borderId="1" xfId="0" applyNumberFormat="1" applyFont="1" applyFill="1" applyBorder="1" applyAlignment="1">
      <alignment horizontal="center" vertical="center" shrinkToFit="1"/>
    </xf>
    <xf numFmtId="187" fontId="15" fillId="2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left" vertical="center" shrinkToFit="1"/>
    </xf>
    <xf numFmtId="178" fontId="17" fillId="0" borderId="1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178" fontId="17" fillId="0" borderId="7" xfId="0" applyNumberFormat="1" applyFont="1" applyFill="1" applyBorder="1" applyAlignment="1">
      <alignment horizontal="center" vertical="center" shrinkToFit="1"/>
    </xf>
    <xf numFmtId="184" fontId="17" fillId="0" borderId="9" xfId="0" applyNumberFormat="1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shrinkToFit="1"/>
    </xf>
    <xf numFmtId="184" fontId="17" fillId="0" borderId="1" xfId="0" applyNumberFormat="1" applyFont="1" applyFill="1" applyBorder="1" applyAlignment="1">
      <alignment vertical="center" shrinkToFit="1"/>
    </xf>
    <xf numFmtId="183" fontId="17" fillId="0" borderId="1" xfId="0" applyNumberFormat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left" vertical="center" shrinkToFit="1"/>
    </xf>
    <xf numFmtId="178" fontId="17" fillId="0" borderId="5" xfId="0" applyNumberFormat="1" applyFont="1" applyFill="1" applyBorder="1" applyAlignment="1">
      <alignment horizontal="center" vertical="center" shrinkToFit="1"/>
    </xf>
    <xf numFmtId="184" fontId="17" fillId="0" borderId="4" xfId="0" applyNumberFormat="1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textRotation="255" shrinkToFit="1"/>
    </xf>
    <xf numFmtId="0" fontId="16" fillId="0" borderId="1" xfId="0" applyFont="1" applyFill="1" applyBorder="1" applyAlignment="1">
      <alignment horizontal="left" vertical="center" shrinkToFit="1"/>
    </xf>
    <xf numFmtId="183" fontId="16" fillId="0" borderId="1" xfId="0" applyNumberFormat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183" fontId="9" fillId="0" borderId="15" xfId="0" applyNumberFormat="1" applyFont="1" applyFill="1" applyBorder="1" applyAlignment="1">
      <alignment horizontal="center" vertical="center" shrinkToFit="1"/>
    </xf>
    <xf numFmtId="182" fontId="6" fillId="0" borderId="18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 shrinkToFit="1"/>
    </xf>
    <xf numFmtId="0" fontId="17" fillId="3" borderId="11" xfId="0" applyFont="1" applyFill="1" applyBorder="1" applyAlignment="1">
      <alignment horizontal="left" vertical="center"/>
    </xf>
    <xf numFmtId="183" fontId="9" fillId="3" borderId="1" xfId="0" applyNumberFormat="1" applyFont="1" applyFill="1" applyBorder="1" applyAlignment="1">
      <alignment horizontal="center" vertical="center" shrinkToFit="1"/>
    </xf>
    <xf numFmtId="206" fontId="17" fillId="3" borderId="1" xfId="0" applyNumberFormat="1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left" vertical="center" shrinkToFit="1"/>
    </xf>
    <xf numFmtId="183" fontId="17" fillId="3" borderId="1" xfId="0" applyNumberFormat="1" applyFont="1" applyFill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shrinkToFit="1"/>
    </xf>
    <xf numFmtId="184" fontId="17" fillId="0" borderId="1" xfId="0" applyNumberFormat="1" applyFont="1" applyFill="1" applyBorder="1" applyAlignment="1">
      <alignment horizontal="center" vertical="center" shrinkToFit="1"/>
    </xf>
    <xf numFmtId="49" fontId="22" fillId="0" borderId="1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184" fontId="23" fillId="0" borderId="1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7" fillId="3" borderId="22" xfId="0" applyFont="1" applyFill="1" applyBorder="1" applyAlignment="1">
      <alignment vertical="center"/>
    </xf>
    <xf numFmtId="0" fontId="24" fillId="3" borderId="2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90" fontId="17" fillId="3" borderId="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left" vertical="center"/>
    </xf>
    <xf numFmtId="205" fontId="9" fillId="0" borderId="1" xfId="0" applyNumberFormat="1" applyFont="1" applyFill="1" applyBorder="1" applyAlignment="1">
      <alignment horizontal="center" vertical="center" shrinkToFit="1"/>
    </xf>
    <xf numFmtId="191" fontId="9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193" fontId="9" fillId="0" borderId="1" xfId="0" applyNumberFormat="1" applyFont="1" applyFill="1" applyBorder="1" applyAlignment="1">
      <alignment horizontal="center" vertical="center" shrinkToFit="1"/>
    </xf>
    <xf numFmtId="184" fontId="19" fillId="0" borderId="11" xfId="0" applyNumberFormat="1" applyFont="1" applyFill="1" applyBorder="1" applyAlignment="1">
      <alignment horizontal="center" vertical="center"/>
    </xf>
    <xf numFmtId="187" fontId="17" fillId="3" borderId="1" xfId="0" applyNumberFormat="1" applyFont="1" applyFill="1" applyBorder="1" applyAlignment="1">
      <alignment horizontal="center" vertical="center" shrinkToFit="1"/>
    </xf>
    <xf numFmtId="187" fontId="26" fillId="2" borderId="1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195" fontId="16" fillId="0" borderId="21" xfId="0" applyNumberFormat="1" applyFont="1" applyFill="1" applyBorder="1" applyAlignment="1">
      <alignment horizontal="center" vertical="center" shrinkToFit="1"/>
    </xf>
    <xf numFmtId="196" fontId="16" fillId="0" borderId="21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left" vertical="center" shrinkToFit="1"/>
    </xf>
    <xf numFmtId="190" fontId="16" fillId="0" borderId="21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vertical="center"/>
    </xf>
    <xf numFmtId="184" fontId="16" fillId="0" borderId="21" xfId="0" applyNumberFormat="1" applyFont="1" applyFill="1" applyBorder="1" applyAlignment="1">
      <alignment horizontal="center" vertical="center" shrinkToFit="1"/>
    </xf>
    <xf numFmtId="192" fontId="16" fillId="0" borderId="21" xfId="0" applyNumberFormat="1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left" vertical="center" shrinkToFit="1"/>
    </xf>
    <xf numFmtId="190" fontId="16" fillId="0" borderId="21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191" fontId="16" fillId="0" borderId="21" xfId="0" applyNumberFormat="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left" vertical="center"/>
    </xf>
    <xf numFmtId="195" fontId="16" fillId="0" borderId="21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left" vertical="center" shrinkToFit="1"/>
    </xf>
    <xf numFmtId="191" fontId="9" fillId="0" borderId="21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78" fontId="9" fillId="0" borderId="27" xfId="0" applyNumberFormat="1" applyFont="1" applyFill="1" applyBorder="1" applyAlignment="1">
      <alignment horizontal="center" vertical="center" shrinkToFit="1"/>
    </xf>
    <xf numFmtId="206" fontId="9" fillId="0" borderId="1" xfId="0" applyNumberFormat="1" applyFont="1" applyFill="1" applyBorder="1" applyAlignment="1">
      <alignment horizontal="center" vertical="center" shrinkToFit="1"/>
    </xf>
    <xf numFmtId="187" fontId="9" fillId="0" borderId="1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left" vertical="center" shrinkToFit="1"/>
    </xf>
    <xf numFmtId="180" fontId="6" fillId="0" borderId="28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255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textRotation="255"/>
    </xf>
    <xf numFmtId="177" fontId="6" fillId="0" borderId="28" xfId="0" applyNumberFormat="1" applyFont="1" applyFill="1" applyBorder="1" applyAlignment="1">
      <alignment horizontal="center" vertical="center"/>
    </xf>
    <xf numFmtId="178" fontId="6" fillId="0" borderId="3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shrinkToFit="1"/>
    </xf>
    <xf numFmtId="179" fontId="6" fillId="0" borderId="28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textRotation="255"/>
    </xf>
    <xf numFmtId="0" fontId="18" fillId="0" borderId="31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 shrinkToFit="1"/>
    </xf>
    <xf numFmtId="0" fontId="9" fillId="0" borderId="31" xfId="0" applyFont="1" applyFill="1" applyBorder="1" applyAlignment="1">
      <alignment horizontal="center" vertical="center" textRotation="255" shrinkToFit="1"/>
    </xf>
    <xf numFmtId="0" fontId="0" fillId="0" borderId="5" xfId="0" applyBorder="1" applyAlignment="1">
      <alignment vertical="center" textRotation="255" shrinkToFit="1"/>
    </xf>
    <xf numFmtId="0" fontId="9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181" fontId="6" fillId="0" borderId="28" xfId="0" applyNumberFormat="1" applyFont="1" applyFill="1" applyBorder="1" applyAlignment="1">
      <alignment horizontal="center" vertical="center"/>
    </xf>
    <xf numFmtId="189" fontId="8" fillId="0" borderId="14" xfId="0" applyNumberFormat="1" applyFont="1" applyFill="1" applyBorder="1" applyAlignment="1">
      <alignment horizontal="center" vertical="center"/>
    </xf>
    <xf numFmtId="189" fontId="8" fillId="0" borderId="32" xfId="0" applyNumberFormat="1" applyFont="1" applyFill="1" applyBorder="1" applyAlignment="1">
      <alignment horizontal="center" vertical="center"/>
    </xf>
    <xf numFmtId="188" fontId="13" fillId="0" borderId="13" xfId="0" applyNumberFormat="1" applyFont="1" applyFill="1" applyBorder="1" applyAlignment="1">
      <alignment horizontal="center" vertical="center"/>
    </xf>
    <xf numFmtId="184" fontId="9" fillId="0" borderId="7" xfId="0" applyNumberFormat="1" applyFont="1" applyFill="1" applyBorder="1" applyAlignment="1">
      <alignment horizontal="center" vertical="center" shrinkToFit="1"/>
    </xf>
    <xf numFmtId="0" fontId="17" fillId="4" borderId="4" xfId="0" applyFont="1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188" fontId="8" fillId="0" borderId="34" xfId="0" applyNumberFormat="1" applyFont="1" applyFill="1" applyBorder="1" applyAlignment="1">
      <alignment horizontal="center" vertical="center"/>
    </xf>
    <xf numFmtId="188" fontId="8" fillId="0" borderId="35" xfId="0" applyNumberFormat="1" applyFont="1" applyFill="1" applyBorder="1" applyAlignment="1">
      <alignment horizontal="center" vertical="center"/>
    </xf>
    <xf numFmtId="189" fontId="13" fillId="0" borderId="1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textRotation="255" shrinkToFit="1"/>
    </xf>
    <xf numFmtId="0" fontId="9" fillId="0" borderId="1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188" fontId="13" fillId="0" borderId="34" xfId="0" applyNumberFormat="1" applyFont="1" applyFill="1" applyBorder="1" applyAlignment="1">
      <alignment horizontal="center" vertical="center"/>
    </xf>
    <xf numFmtId="188" fontId="13" fillId="0" borderId="20" xfId="0" applyNumberFormat="1" applyFont="1" applyFill="1" applyBorder="1" applyAlignment="1">
      <alignment horizontal="center" vertical="center"/>
    </xf>
    <xf numFmtId="188" fontId="8" fillId="0" borderId="13" xfId="0" applyNumberFormat="1" applyFont="1" applyFill="1" applyBorder="1" applyAlignment="1">
      <alignment horizontal="center" vertical="center"/>
    </xf>
    <xf numFmtId="188" fontId="8" fillId="0" borderId="36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 shrinkToFi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2" fontId="19" fillId="0" borderId="28" xfId="0" applyNumberFormat="1" applyFont="1" applyFill="1" applyBorder="1" applyAlignment="1">
      <alignment horizontal="center" vertical="center" textRotation="255"/>
    </xf>
    <xf numFmtId="199" fontId="6" fillId="0" borderId="37" xfId="0" applyNumberFormat="1" applyFont="1" applyFill="1" applyBorder="1" applyAlignment="1">
      <alignment horizontal="center" vertical="center"/>
    </xf>
    <xf numFmtId="199" fontId="6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255" shrinkToFit="1"/>
    </xf>
    <xf numFmtId="0" fontId="9" fillId="0" borderId="41" xfId="0" applyFont="1" applyFill="1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185" fontId="9" fillId="0" borderId="7" xfId="0" applyNumberFormat="1" applyFont="1" applyFill="1" applyBorder="1" applyAlignment="1">
      <alignment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42" xfId="0" applyBorder="1" applyAlignment="1">
      <alignment vertical="center" textRotation="255" shrinkToFit="1"/>
    </xf>
    <xf numFmtId="0" fontId="9" fillId="0" borderId="43" xfId="0" applyFont="1" applyFill="1" applyBorder="1" applyAlignment="1">
      <alignment horizontal="center" vertical="center" textRotation="255" shrinkToFit="1"/>
    </xf>
    <xf numFmtId="0" fontId="9" fillId="0" borderId="44" xfId="0" applyFont="1" applyFill="1" applyBorder="1" applyAlignment="1">
      <alignment horizontal="center" vertical="center" textRotation="255" shrinkToFit="1"/>
    </xf>
    <xf numFmtId="0" fontId="0" fillId="0" borderId="45" xfId="0" applyBorder="1" applyAlignment="1">
      <alignment vertical="center" textRotation="255" shrinkToFit="1"/>
    </xf>
    <xf numFmtId="184" fontId="9" fillId="0" borderId="7" xfId="0" applyNumberFormat="1" applyFont="1" applyFill="1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184" fontId="9" fillId="0" borderId="31" xfId="0" applyNumberFormat="1" applyFont="1" applyFill="1" applyBorder="1" applyAlignment="1">
      <alignment vertical="center" textRotation="255" shrinkToFit="1"/>
    </xf>
    <xf numFmtId="0" fontId="18" fillId="0" borderId="31" xfId="0" applyFont="1" applyBorder="1" applyAlignment="1">
      <alignment vertical="center" textRotation="255"/>
    </xf>
    <xf numFmtId="0" fontId="9" fillId="0" borderId="46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 textRotation="255" shrinkToFit="1"/>
    </xf>
    <xf numFmtId="0" fontId="8" fillId="0" borderId="47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48" xfId="0" applyFont="1" applyFill="1" applyBorder="1" applyAlignment="1">
      <alignment horizontal="center" vertical="center" textRotation="255" wrapTex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" fontId="17" fillId="0" borderId="9" xfId="0" applyNumberFormat="1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0" fontId="7" fillId="0" borderId="0" xfId="0" applyFont="1" applyFill="1" applyBorder="1" applyAlignment="1">
      <alignment horizontal="center" vertical="top" textRotation="255" shrinkToFit="1"/>
    </xf>
    <xf numFmtId="0" fontId="27" fillId="0" borderId="1" xfId="0" applyFont="1" applyFill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zoomScale="75" zoomScaleNormal="75" workbookViewId="0" topLeftCell="C1">
      <selection activeCell="N32" sqref="N31:N32"/>
    </sheetView>
  </sheetViews>
  <sheetFormatPr defaultColWidth="6.125" defaultRowHeight="22.5" customHeight="1"/>
  <cols>
    <col min="1" max="1" width="5.125" style="58" customWidth="1"/>
    <col min="2" max="2" width="18.50390625" style="59" customWidth="1"/>
    <col min="3" max="3" width="4.625" style="2" customWidth="1"/>
    <col min="4" max="4" width="17.625" style="2" customWidth="1"/>
    <col min="5" max="5" width="9.125" style="2" hidden="1" customWidth="1"/>
    <col min="6" max="6" width="0.2421875" style="2" customWidth="1"/>
    <col min="7" max="7" width="5.625" style="58" customWidth="1"/>
    <col min="8" max="8" width="20.625" style="59" customWidth="1"/>
    <col min="9" max="9" width="4.625" style="2" hidden="1" customWidth="1"/>
    <col min="10" max="10" width="17.00390625" style="2" customWidth="1"/>
    <col min="11" max="11" width="9.125" style="2" hidden="1" customWidth="1"/>
    <col min="12" max="12" width="7.625" style="60" hidden="1" customWidth="1"/>
    <col min="13" max="13" width="5.125" style="58" customWidth="1"/>
    <col min="14" max="14" width="18.50390625" style="2" customWidth="1"/>
    <col min="15" max="15" width="5.50390625" style="2" hidden="1" customWidth="1"/>
    <col min="16" max="16" width="17.25390625" style="2" customWidth="1"/>
    <col min="17" max="17" width="8.75390625" style="2" hidden="1" customWidth="1"/>
    <col min="18" max="18" width="0.37109375" style="60" customWidth="1"/>
    <col min="19" max="19" width="5.125" style="58" customWidth="1"/>
    <col min="20" max="20" width="17.125" style="59" customWidth="1"/>
    <col min="21" max="21" width="4.375" style="2" hidden="1" customWidth="1"/>
    <col min="22" max="22" width="16.75390625" style="2" customWidth="1"/>
    <col min="23" max="23" width="8.75390625" style="2" hidden="1" customWidth="1"/>
    <col min="24" max="24" width="7.625" style="60" hidden="1" customWidth="1"/>
    <col min="25" max="25" width="5.125" style="58" customWidth="1"/>
    <col min="26" max="26" width="16.625" style="59" customWidth="1"/>
    <col min="27" max="27" width="4.625" style="2" hidden="1" customWidth="1"/>
    <col min="28" max="28" width="17.125" style="2" customWidth="1"/>
    <col min="29" max="29" width="8.875" style="2" hidden="1" customWidth="1"/>
    <col min="30" max="30" width="0.12890625" style="60" customWidth="1"/>
    <col min="31" max="31" width="5.875" style="58" customWidth="1"/>
    <col min="32" max="32" width="13.50390625" style="59" customWidth="1"/>
    <col min="33" max="33" width="15.375" style="2" customWidth="1"/>
    <col min="34" max="34" width="0.37109375" style="2" customWidth="1"/>
    <col min="35" max="35" width="2.25390625" style="2" customWidth="1"/>
    <col min="36" max="16384" width="6.125" style="2" customWidth="1"/>
  </cols>
  <sheetData>
    <row r="1" spans="1:35" ht="20.2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"/>
    </row>
    <row r="2" spans="1:35" ht="17.25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"/>
    </row>
    <row r="3" spans="1:35" s="3" customFormat="1" ht="27.75" customHeight="1" thickBot="1">
      <c r="A3" s="156" t="s">
        <v>79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80"/>
      <c r="AF3" s="80"/>
      <c r="AG3" s="80"/>
      <c r="AH3" s="108"/>
      <c r="AI3" s="2"/>
    </row>
    <row r="4" spans="1:39" s="5" customFormat="1" ht="22.5" customHeight="1" thickBot="1">
      <c r="A4" s="157" t="s">
        <v>2</v>
      </c>
      <c r="B4" s="158">
        <v>40826</v>
      </c>
      <c r="C4" s="158"/>
      <c r="D4" s="158"/>
      <c r="E4" s="158"/>
      <c r="F4" s="159" t="s">
        <v>3</v>
      </c>
      <c r="G4" s="160" t="s">
        <v>59</v>
      </c>
      <c r="H4" s="161">
        <f>B4+1</f>
        <v>40827</v>
      </c>
      <c r="I4" s="161"/>
      <c r="J4" s="161"/>
      <c r="K4" s="161"/>
      <c r="L4" s="162" t="s">
        <v>3</v>
      </c>
      <c r="M4" s="163" t="s">
        <v>68</v>
      </c>
      <c r="N4" s="165">
        <f>H4+1</f>
        <v>40828</v>
      </c>
      <c r="O4" s="165"/>
      <c r="P4" s="165"/>
      <c r="Q4" s="165"/>
      <c r="R4" s="166" t="s">
        <v>3</v>
      </c>
      <c r="S4" s="160" t="s">
        <v>61</v>
      </c>
      <c r="T4" s="153">
        <f>N4+1</f>
        <v>40829</v>
      </c>
      <c r="U4" s="153"/>
      <c r="V4" s="153"/>
      <c r="W4" s="153"/>
      <c r="X4" s="162" t="s">
        <v>3</v>
      </c>
      <c r="Y4" s="163" t="s">
        <v>2</v>
      </c>
      <c r="Z4" s="176">
        <f>T4+1</f>
        <v>40830</v>
      </c>
      <c r="AA4" s="176"/>
      <c r="AB4" s="176"/>
      <c r="AC4" s="176"/>
      <c r="AD4" s="166" t="s">
        <v>3</v>
      </c>
      <c r="AE4" s="199"/>
      <c r="AF4" s="200" t="s">
        <v>81</v>
      </c>
      <c r="AG4" s="201"/>
      <c r="AH4" s="202" t="s">
        <v>4</v>
      </c>
      <c r="AI4" s="4"/>
      <c r="AJ4" s="238"/>
      <c r="AK4" s="238"/>
      <c r="AL4" s="238"/>
      <c r="AM4" s="238"/>
    </row>
    <row r="5" spans="1:39" s="5" customFormat="1" ht="22.5" customHeight="1" thickBot="1">
      <c r="A5" s="157"/>
      <c r="B5" s="6" t="s">
        <v>5</v>
      </c>
      <c r="C5" s="7"/>
      <c r="D5" s="203">
        <v>256</v>
      </c>
      <c r="E5" s="203"/>
      <c r="F5" s="159"/>
      <c r="G5" s="239"/>
      <c r="H5" s="8" t="s">
        <v>5</v>
      </c>
      <c r="I5" s="7"/>
      <c r="J5" s="203">
        <f>D5</f>
        <v>256</v>
      </c>
      <c r="K5" s="203"/>
      <c r="L5" s="162"/>
      <c r="M5" s="163"/>
      <c r="N5" s="7" t="s">
        <v>5</v>
      </c>
      <c r="O5" s="7"/>
      <c r="P5" s="203">
        <f>J5</f>
        <v>256</v>
      </c>
      <c r="Q5" s="203"/>
      <c r="R5" s="167"/>
      <c r="S5" s="160"/>
      <c r="T5" s="8" t="s">
        <v>5</v>
      </c>
      <c r="U5" s="7"/>
      <c r="V5" s="203">
        <f>P5</f>
        <v>256</v>
      </c>
      <c r="W5" s="203"/>
      <c r="X5" s="162"/>
      <c r="Y5" s="163"/>
      <c r="Z5" s="8" t="s">
        <v>5</v>
      </c>
      <c r="AA5" s="7"/>
      <c r="AB5" s="203">
        <f>V5</f>
        <v>256</v>
      </c>
      <c r="AC5" s="203"/>
      <c r="AD5" s="166"/>
      <c r="AE5" s="199"/>
      <c r="AF5" s="8" t="s">
        <v>5</v>
      </c>
      <c r="AG5" s="91"/>
      <c r="AH5" s="202"/>
      <c r="AI5" s="4"/>
      <c r="AJ5" s="238"/>
      <c r="AK5" s="238"/>
      <c r="AL5" s="238"/>
      <c r="AM5" s="238"/>
    </row>
    <row r="6" spans="1:39" s="5" customFormat="1" ht="22.5" customHeight="1">
      <c r="A6" s="157"/>
      <c r="B6" s="8" t="s">
        <v>6</v>
      </c>
      <c r="C6" s="9" t="s">
        <v>7</v>
      </c>
      <c r="D6" s="7" t="s">
        <v>8</v>
      </c>
      <c r="E6" s="9" t="s">
        <v>9</v>
      </c>
      <c r="F6" s="159"/>
      <c r="G6" s="239"/>
      <c r="H6" s="8" t="s">
        <v>6</v>
      </c>
      <c r="I6" s="9" t="s">
        <v>7</v>
      </c>
      <c r="J6" s="7" t="s">
        <v>8</v>
      </c>
      <c r="K6" s="9" t="s">
        <v>10</v>
      </c>
      <c r="L6" s="162"/>
      <c r="M6" s="163"/>
      <c r="N6" s="7" t="s">
        <v>6</v>
      </c>
      <c r="O6" s="9" t="s">
        <v>7</v>
      </c>
      <c r="P6" s="7" t="s">
        <v>8</v>
      </c>
      <c r="Q6" s="9" t="s">
        <v>10</v>
      </c>
      <c r="R6" s="167"/>
      <c r="S6" s="160"/>
      <c r="T6" s="8" t="s">
        <v>6</v>
      </c>
      <c r="U6" s="9" t="s">
        <v>7</v>
      </c>
      <c r="V6" s="7" t="s">
        <v>8</v>
      </c>
      <c r="W6" s="9" t="s">
        <v>10</v>
      </c>
      <c r="X6" s="162"/>
      <c r="Y6" s="163"/>
      <c r="Z6" s="8" t="s">
        <v>6</v>
      </c>
      <c r="AA6" s="9" t="s">
        <v>7</v>
      </c>
      <c r="AB6" s="7" t="s">
        <v>8</v>
      </c>
      <c r="AC6" s="9" t="s">
        <v>10</v>
      </c>
      <c r="AD6" s="166"/>
      <c r="AE6" s="199"/>
      <c r="AF6" s="127"/>
      <c r="AG6" s="128"/>
      <c r="AH6" s="202"/>
      <c r="AI6" s="4"/>
      <c r="AJ6" s="238"/>
      <c r="AK6" s="238"/>
      <c r="AL6" s="238"/>
      <c r="AM6" s="238"/>
    </row>
    <row r="7" spans="1:39" s="15" customFormat="1" ht="20.25" customHeight="1">
      <c r="A7" s="204"/>
      <c r="B7" s="228" t="s">
        <v>18</v>
      </c>
      <c r="C7" s="229"/>
      <c r="D7" s="230"/>
      <c r="E7" s="13"/>
      <c r="F7" s="12" t="e">
        <f>B7*E7</f>
        <v>#VALUE!</v>
      </c>
      <c r="G7" s="207" t="s">
        <v>84</v>
      </c>
      <c r="H7" s="64" t="s">
        <v>87</v>
      </c>
      <c r="I7" s="66"/>
      <c r="J7" s="151">
        <v>256</v>
      </c>
      <c r="K7" s="13"/>
      <c r="L7" s="12">
        <f aca="true" t="shared" si="0" ref="L7:L13">J7*K7</f>
        <v>0</v>
      </c>
      <c r="M7" s="171" t="s">
        <v>21</v>
      </c>
      <c r="N7" s="117" t="s">
        <v>62</v>
      </c>
      <c r="O7" s="66">
        <v>125</v>
      </c>
      <c r="P7" s="67">
        <f aca="true" t="shared" si="1" ref="P7:P13">O7*$P$5/1000</f>
        <v>32</v>
      </c>
      <c r="Q7" s="13"/>
      <c r="R7" s="12">
        <f aca="true" t="shared" si="2" ref="R7:R15">P7*Q7</f>
        <v>0</v>
      </c>
      <c r="S7" s="171" t="s">
        <v>63</v>
      </c>
      <c r="T7" s="117" t="s">
        <v>82</v>
      </c>
      <c r="U7" s="46">
        <v>40</v>
      </c>
      <c r="V7" s="67">
        <f>U7*$V$5/1000</f>
        <v>10.24</v>
      </c>
      <c r="W7" s="13"/>
      <c r="X7" s="12">
        <f>V7*W7</f>
        <v>0</v>
      </c>
      <c r="Y7" s="154" t="s">
        <v>90</v>
      </c>
      <c r="Z7" s="109" t="s">
        <v>91</v>
      </c>
      <c r="AA7" s="66"/>
      <c r="AB7" s="151">
        <v>256</v>
      </c>
      <c r="AC7" s="13"/>
      <c r="AD7" s="12">
        <f>AB7*AC7</f>
        <v>0</v>
      </c>
      <c r="AE7" s="196" t="s">
        <v>81</v>
      </c>
      <c r="AF7" s="129"/>
      <c r="AG7" s="130"/>
      <c r="AH7" s="86"/>
      <c r="AI7" s="14"/>
      <c r="AJ7" s="238"/>
      <c r="AK7" s="238"/>
      <c r="AL7" s="238"/>
      <c r="AM7" s="238"/>
    </row>
    <row r="8" spans="1:39" s="15" customFormat="1" ht="20.25" customHeight="1">
      <c r="A8" s="205"/>
      <c r="B8" s="231"/>
      <c r="C8" s="232"/>
      <c r="D8" s="233"/>
      <c r="E8" s="13"/>
      <c r="F8" s="12">
        <f>D8*E8</f>
        <v>0</v>
      </c>
      <c r="G8" s="187"/>
      <c r="H8" s="98"/>
      <c r="I8" s="66"/>
      <c r="J8" s="67"/>
      <c r="K8" s="13"/>
      <c r="L8" s="12">
        <f t="shared" si="0"/>
        <v>0</v>
      </c>
      <c r="M8" s="172"/>
      <c r="N8" s="117" t="s">
        <v>45</v>
      </c>
      <c r="O8" s="46">
        <v>8</v>
      </c>
      <c r="P8" s="67">
        <v>3</v>
      </c>
      <c r="Q8" s="13"/>
      <c r="R8" s="12">
        <f t="shared" si="2"/>
        <v>0</v>
      </c>
      <c r="S8" s="172"/>
      <c r="T8" s="117" t="s">
        <v>28</v>
      </c>
      <c r="U8" s="46">
        <v>40</v>
      </c>
      <c r="V8" s="67">
        <f>U8*$V$5/1000</f>
        <v>10.24</v>
      </c>
      <c r="W8" s="13"/>
      <c r="X8" s="12">
        <f aca="true" t="shared" si="3" ref="X8:X13">V9*W8</f>
        <v>0</v>
      </c>
      <c r="Y8" s="168"/>
      <c r="Z8" s="64" t="s">
        <v>56</v>
      </c>
      <c r="AA8" s="66">
        <v>1</v>
      </c>
      <c r="AB8" s="150">
        <f>AA8*$AB$5/1000</f>
        <v>0.256</v>
      </c>
      <c r="AC8" s="13"/>
      <c r="AD8" s="12" t="e">
        <f>#REF!*AC8</f>
        <v>#REF!</v>
      </c>
      <c r="AE8" s="197"/>
      <c r="AF8" s="129"/>
      <c r="AG8" s="130"/>
      <c r="AH8" s="86"/>
      <c r="AI8" s="14"/>
      <c r="AJ8" s="238"/>
      <c r="AK8" s="238"/>
      <c r="AL8" s="238"/>
      <c r="AM8" s="238"/>
    </row>
    <row r="9" spans="1:39" s="15" customFormat="1" ht="20.25" customHeight="1">
      <c r="A9" s="205"/>
      <c r="B9" s="231"/>
      <c r="C9" s="232"/>
      <c r="D9" s="233"/>
      <c r="E9" s="13"/>
      <c r="F9" s="12">
        <f>D9*E9</f>
        <v>0</v>
      </c>
      <c r="G9" s="187"/>
      <c r="H9" s="99"/>
      <c r="I9" s="100"/>
      <c r="J9" s="67"/>
      <c r="K9" s="13"/>
      <c r="L9" s="12">
        <f t="shared" si="0"/>
        <v>0</v>
      </c>
      <c r="M9" s="172"/>
      <c r="N9" s="117" t="s">
        <v>46</v>
      </c>
      <c r="O9" s="124">
        <v>0.8</v>
      </c>
      <c r="P9" s="150">
        <f t="shared" si="1"/>
        <v>0.2048</v>
      </c>
      <c r="Q9" s="13"/>
      <c r="R9" s="12">
        <f t="shared" si="2"/>
        <v>0</v>
      </c>
      <c r="S9" s="172"/>
      <c r="T9" s="117" t="s">
        <v>66</v>
      </c>
      <c r="U9" s="46">
        <v>20</v>
      </c>
      <c r="V9" s="67">
        <f>U9*$V$5/1000</f>
        <v>5.12</v>
      </c>
      <c r="W9" s="13"/>
      <c r="X9" s="12">
        <f t="shared" si="3"/>
        <v>0</v>
      </c>
      <c r="Y9" s="168"/>
      <c r="Z9" s="102" t="s">
        <v>57</v>
      </c>
      <c r="AA9" s="66">
        <v>2</v>
      </c>
      <c r="AB9" s="67">
        <f>AA9*$AB$5/1000</f>
        <v>0.512</v>
      </c>
      <c r="AC9" s="13"/>
      <c r="AD9" s="12">
        <f>AB8*AC9</f>
        <v>0</v>
      </c>
      <c r="AE9" s="197"/>
      <c r="AF9" s="129"/>
      <c r="AG9" s="131"/>
      <c r="AH9" s="86"/>
      <c r="AI9" s="14"/>
      <c r="AJ9" s="238"/>
      <c r="AK9" s="238"/>
      <c r="AL9" s="238"/>
      <c r="AM9" s="238"/>
    </row>
    <row r="10" spans="1:39" s="15" customFormat="1" ht="20.25" customHeight="1">
      <c r="A10" s="205"/>
      <c r="B10" s="231"/>
      <c r="C10" s="232"/>
      <c r="D10" s="233"/>
      <c r="E10" s="13"/>
      <c r="F10" s="12">
        <f>D10*E10</f>
        <v>0</v>
      </c>
      <c r="G10" s="187"/>
      <c r="H10" s="99"/>
      <c r="I10" s="100"/>
      <c r="J10" s="67"/>
      <c r="K10" s="13"/>
      <c r="L10" s="12">
        <f t="shared" si="0"/>
        <v>0</v>
      </c>
      <c r="M10" s="172"/>
      <c r="N10" s="117" t="s">
        <v>47</v>
      </c>
      <c r="O10" s="46">
        <v>25</v>
      </c>
      <c r="P10" s="67">
        <v>8</v>
      </c>
      <c r="Q10" s="13"/>
      <c r="R10" s="12">
        <f t="shared" si="2"/>
        <v>0</v>
      </c>
      <c r="S10" s="172"/>
      <c r="T10" s="117" t="s">
        <v>64</v>
      </c>
      <c r="U10" s="46">
        <v>0.2</v>
      </c>
      <c r="V10" s="150">
        <f>U10*$V$5/1000</f>
        <v>0.0512</v>
      </c>
      <c r="W10" s="13"/>
      <c r="X10" s="12">
        <f t="shared" si="3"/>
        <v>0</v>
      </c>
      <c r="Y10" s="168"/>
      <c r="Z10" s="102" t="s">
        <v>58</v>
      </c>
      <c r="AA10" s="66"/>
      <c r="AB10" s="67"/>
      <c r="AC10" s="13"/>
      <c r="AD10" s="12">
        <f>AB9*AC10</f>
        <v>0</v>
      </c>
      <c r="AE10" s="197"/>
      <c r="AF10" s="132"/>
      <c r="AG10" s="133"/>
      <c r="AH10" s="86"/>
      <c r="AI10" s="14"/>
      <c r="AJ10" s="238"/>
      <c r="AK10" s="238"/>
      <c r="AL10" s="238"/>
      <c r="AM10" s="238"/>
    </row>
    <row r="11" spans="1:39" s="15" customFormat="1" ht="20.25" customHeight="1">
      <c r="A11" s="205"/>
      <c r="B11" s="231"/>
      <c r="C11" s="232"/>
      <c r="D11" s="233"/>
      <c r="E11" s="13"/>
      <c r="F11" s="12">
        <f>D11*E11</f>
        <v>0</v>
      </c>
      <c r="G11" s="187"/>
      <c r="H11" s="99"/>
      <c r="I11" s="101"/>
      <c r="J11" s="67"/>
      <c r="K11" s="13"/>
      <c r="L11" s="12">
        <f t="shared" si="0"/>
        <v>0</v>
      </c>
      <c r="M11" s="172"/>
      <c r="N11" s="117" t="s">
        <v>48</v>
      </c>
      <c r="O11" s="46">
        <v>1</v>
      </c>
      <c r="P11" s="150">
        <f t="shared" si="1"/>
        <v>0.256</v>
      </c>
      <c r="Q11" s="13"/>
      <c r="R11" s="12">
        <f t="shared" si="2"/>
        <v>0</v>
      </c>
      <c r="S11" s="172"/>
      <c r="T11" s="117" t="s">
        <v>65</v>
      </c>
      <c r="U11" s="46"/>
      <c r="V11" s="121"/>
      <c r="W11" s="13"/>
      <c r="X11" s="12">
        <f t="shared" si="3"/>
        <v>0</v>
      </c>
      <c r="Y11" s="168"/>
      <c r="Z11" s="113"/>
      <c r="AA11" s="112"/>
      <c r="AB11" s="67"/>
      <c r="AC11" s="13"/>
      <c r="AD11" s="16">
        <f>AB10*AC11</f>
        <v>0</v>
      </c>
      <c r="AE11" s="197"/>
      <c r="AF11" s="132"/>
      <c r="AG11" s="133"/>
      <c r="AH11" s="86"/>
      <c r="AI11" s="14"/>
      <c r="AJ11" s="238"/>
      <c r="AK11" s="238"/>
      <c r="AL11" s="238"/>
      <c r="AM11" s="238"/>
    </row>
    <row r="12" spans="1:39" s="15" customFormat="1" ht="20.25" customHeight="1">
      <c r="A12" s="205"/>
      <c r="B12" s="231"/>
      <c r="C12" s="232"/>
      <c r="D12" s="233"/>
      <c r="E12" s="13"/>
      <c r="F12" s="12"/>
      <c r="G12" s="187"/>
      <c r="H12" s="93"/>
      <c r="I12" s="114"/>
      <c r="J12" s="92"/>
      <c r="K12" s="13"/>
      <c r="L12" s="16">
        <f t="shared" si="0"/>
        <v>0</v>
      </c>
      <c r="M12" s="208"/>
      <c r="N12" s="117" t="s">
        <v>49</v>
      </c>
      <c r="O12" s="46">
        <v>5</v>
      </c>
      <c r="P12" s="67">
        <f t="shared" si="1"/>
        <v>1.28</v>
      </c>
      <c r="Q12" s="13"/>
      <c r="R12" s="12">
        <f t="shared" si="2"/>
        <v>0</v>
      </c>
      <c r="S12" s="210"/>
      <c r="T12" s="68"/>
      <c r="U12" s="75"/>
      <c r="V12" s="67"/>
      <c r="W12" s="24"/>
      <c r="X12" s="12">
        <f t="shared" si="3"/>
        <v>0</v>
      </c>
      <c r="Y12" s="169"/>
      <c r="Z12" s="110"/>
      <c r="AA12" s="111"/>
      <c r="AB12" s="67"/>
      <c r="AC12" s="13"/>
      <c r="AD12" s="16"/>
      <c r="AE12" s="197"/>
      <c r="AF12" s="134"/>
      <c r="AG12" s="135"/>
      <c r="AH12" s="86"/>
      <c r="AI12" s="14"/>
      <c r="AJ12" s="238"/>
      <c r="AK12" s="238"/>
      <c r="AL12" s="238"/>
      <c r="AM12" s="238"/>
    </row>
    <row r="13" spans="1:39" s="15" customFormat="1" ht="20.25" customHeight="1">
      <c r="A13" s="205"/>
      <c r="B13" s="231"/>
      <c r="C13" s="232"/>
      <c r="D13" s="233"/>
      <c r="E13" s="13"/>
      <c r="F13" s="12">
        <f>D13*E13</f>
        <v>0</v>
      </c>
      <c r="G13" s="187"/>
      <c r="H13" s="93"/>
      <c r="I13" s="94"/>
      <c r="J13" s="92"/>
      <c r="K13" s="13"/>
      <c r="L13" s="16">
        <f t="shared" si="0"/>
        <v>0</v>
      </c>
      <c r="M13" s="208"/>
      <c r="N13" s="117" t="s">
        <v>50</v>
      </c>
      <c r="O13" s="46">
        <v>3</v>
      </c>
      <c r="P13" s="67">
        <f t="shared" si="1"/>
        <v>0.768</v>
      </c>
      <c r="Q13" s="13"/>
      <c r="R13" s="12">
        <f t="shared" si="2"/>
        <v>0</v>
      </c>
      <c r="S13" s="210"/>
      <c r="T13" s="152" t="s">
        <v>89</v>
      </c>
      <c r="U13" s="66"/>
      <c r="V13" s="150">
        <v>0.8</v>
      </c>
      <c r="W13" s="24"/>
      <c r="X13" s="16">
        <f t="shared" si="3"/>
        <v>0</v>
      </c>
      <c r="Y13" s="169"/>
      <c r="Z13" s="68"/>
      <c r="AA13" s="69"/>
      <c r="AB13" s="67"/>
      <c r="AC13" s="13"/>
      <c r="AD13" s="16"/>
      <c r="AE13" s="197"/>
      <c r="AF13" s="134"/>
      <c r="AG13" s="133"/>
      <c r="AH13" s="86"/>
      <c r="AI13" s="14"/>
      <c r="AJ13" s="238"/>
      <c r="AK13" s="238"/>
      <c r="AL13" s="238"/>
      <c r="AM13" s="238"/>
    </row>
    <row r="14" spans="1:39" s="15" customFormat="1" ht="20.25" customHeight="1">
      <c r="A14" s="205"/>
      <c r="B14" s="231"/>
      <c r="C14" s="232"/>
      <c r="D14" s="233"/>
      <c r="E14" s="13"/>
      <c r="F14" s="12">
        <f>D14*E14</f>
        <v>0</v>
      </c>
      <c r="G14" s="187"/>
      <c r="H14" s="93"/>
      <c r="I14" s="94"/>
      <c r="J14" s="95"/>
      <c r="K14" s="13"/>
      <c r="L14" s="16"/>
      <c r="M14" s="208"/>
      <c r="N14" s="117"/>
      <c r="O14" s="46"/>
      <c r="P14" s="67"/>
      <c r="Q14" s="13"/>
      <c r="R14" s="16">
        <f t="shared" si="2"/>
        <v>0</v>
      </c>
      <c r="S14" s="210"/>
      <c r="T14" s="96"/>
      <c r="U14" s="97"/>
      <c r="V14" s="125"/>
      <c r="W14" s="24"/>
      <c r="X14" s="16"/>
      <c r="Y14" s="169"/>
      <c r="Z14" s="68"/>
      <c r="AA14" s="69"/>
      <c r="AB14" s="67"/>
      <c r="AC14" s="13"/>
      <c r="AD14" s="16"/>
      <c r="AE14" s="197"/>
      <c r="AF14" s="134"/>
      <c r="AG14" s="133"/>
      <c r="AH14" s="86"/>
      <c r="AI14" s="14"/>
      <c r="AJ14" s="238"/>
      <c r="AK14" s="238"/>
      <c r="AL14" s="238"/>
      <c r="AM14" s="238"/>
    </row>
    <row r="15" spans="1:39" s="15" customFormat="1" ht="20.25" customHeight="1">
      <c r="A15" s="205"/>
      <c r="B15" s="231"/>
      <c r="C15" s="234"/>
      <c r="D15" s="233"/>
      <c r="E15" s="13"/>
      <c r="F15" s="12"/>
      <c r="G15" s="187"/>
      <c r="H15" s="96"/>
      <c r="I15" s="97"/>
      <c r="J15" s="92"/>
      <c r="K15" s="13"/>
      <c r="L15" s="16"/>
      <c r="M15" s="208"/>
      <c r="N15" s="96"/>
      <c r="O15" s="97"/>
      <c r="P15" s="116"/>
      <c r="Q15" s="13"/>
      <c r="R15" s="16">
        <f t="shared" si="2"/>
        <v>0</v>
      </c>
      <c r="S15" s="208"/>
      <c r="T15" s="96"/>
      <c r="U15" s="97"/>
      <c r="V15" s="92"/>
      <c r="W15" s="13"/>
      <c r="X15" s="16"/>
      <c r="Y15" s="169"/>
      <c r="Z15" s="181" t="s">
        <v>15</v>
      </c>
      <c r="AA15" s="182"/>
      <c r="AB15" s="183"/>
      <c r="AC15" s="13"/>
      <c r="AD15" s="16"/>
      <c r="AE15" s="197"/>
      <c r="AF15" s="134"/>
      <c r="AG15" s="133"/>
      <c r="AH15" s="86"/>
      <c r="AI15" s="14"/>
      <c r="AJ15" s="238"/>
      <c r="AK15" s="238"/>
      <c r="AL15" s="238"/>
      <c r="AM15" s="238"/>
    </row>
    <row r="16" spans="1:39" s="20" customFormat="1" ht="20.25" customHeight="1">
      <c r="A16" s="206"/>
      <c r="B16" s="235"/>
      <c r="C16" s="236"/>
      <c r="D16" s="237"/>
      <c r="E16" s="17"/>
      <c r="F16" s="13">
        <v>0</v>
      </c>
      <c r="G16" s="173"/>
      <c r="H16" s="73" t="s">
        <v>11</v>
      </c>
      <c r="I16" s="75">
        <f>SUM(I7:I11)</f>
        <v>0</v>
      </c>
      <c r="J16" s="74">
        <f>SUM(J7:J14)</f>
        <v>256</v>
      </c>
      <c r="K16" s="17"/>
      <c r="L16" s="16">
        <f>SUM(L7:L13)</f>
        <v>0</v>
      </c>
      <c r="M16" s="209"/>
      <c r="N16" s="73" t="s">
        <v>11</v>
      </c>
      <c r="O16" s="75">
        <v>0</v>
      </c>
      <c r="P16" s="74">
        <f>SUM(P7:P15)</f>
        <v>45.5088</v>
      </c>
      <c r="Q16" s="17"/>
      <c r="R16" s="13">
        <v>0</v>
      </c>
      <c r="S16" s="209"/>
      <c r="T16" s="73" t="s">
        <v>11</v>
      </c>
      <c r="U16" s="69">
        <v>0</v>
      </c>
      <c r="V16" s="74">
        <f>SUM(V7:V14)</f>
        <v>26.451200000000004</v>
      </c>
      <c r="W16" s="17"/>
      <c r="X16" s="13">
        <v>0</v>
      </c>
      <c r="Y16" s="170"/>
      <c r="Z16" s="73" t="s">
        <v>11</v>
      </c>
      <c r="AA16" s="75">
        <f>SUM(AA7:AA15)</f>
        <v>3</v>
      </c>
      <c r="AB16" s="78">
        <f>SUM(AB7:AB11)</f>
        <v>256.768</v>
      </c>
      <c r="AC16" s="18"/>
      <c r="AD16" s="13">
        <v>0</v>
      </c>
      <c r="AE16" s="197"/>
      <c r="AF16" s="129"/>
      <c r="AG16" s="136"/>
      <c r="AH16" s="87"/>
      <c r="AI16" s="19"/>
      <c r="AJ16" s="238"/>
      <c r="AK16" s="238"/>
      <c r="AL16" s="238"/>
      <c r="AM16" s="238"/>
    </row>
    <row r="17" spans="1:39" s="15" customFormat="1" ht="20.25" customHeight="1">
      <c r="A17" s="212"/>
      <c r="B17" s="64"/>
      <c r="C17" s="66"/>
      <c r="D17" s="67">
        <f aca="true" t="shared" si="4" ref="D17:D22">C17*$D$5/1000</f>
        <v>0</v>
      </c>
      <c r="E17" s="12"/>
      <c r="F17" s="12">
        <f>D17*E17</f>
        <v>0</v>
      </c>
      <c r="G17" s="215" t="s">
        <v>19</v>
      </c>
      <c r="H17" s="117" t="s">
        <v>31</v>
      </c>
      <c r="I17" s="46">
        <v>50</v>
      </c>
      <c r="J17" s="67">
        <v>15</v>
      </c>
      <c r="K17" s="13"/>
      <c r="L17" s="12">
        <f>J17*K17</f>
        <v>0</v>
      </c>
      <c r="M17" s="171" t="s">
        <v>22</v>
      </c>
      <c r="N17" s="117" t="s">
        <v>60</v>
      </c>
      <c r="O17" s="46">
        <v>40</v>
      </c>
      <c r="P17" s="67">
        <f>O17*$P$5/1000</f>
        <v>10.24</v>
      </c>
      <c r="Q17" s="13"/>
      <c r="R17" s="12">
        <f aca="true" t="shared" si="5" ref="R17:R22">P17*Q17</f>
        <v>0</v>
      </c>
      <c r="S17" s="171" t="s">
        <v>24</v>
      </c>
      <c r="T17" s="122" t="s">
        <v>52</v>
      </c>
      <c r="U17" s="46">
        <v>25</v>
      </c>
      <c r="V17" s="67">
        <f>U17*$V$5/1000</f>
        <v>6.4</v>
      </c>
      <c r="W17" s="13"/>
      <c r="X17" s="12">
        <f>V17*W17</f>
        <v>0</v>
      </c>
      <c r="Y17" s="171" t="s">
        <v>26</v>
      </c>
      <c r="Z17" s="117" t="s">
        <v>36</v>
      </c>
      <c r="AA17" s="46">
        <v>15</v>
      </c>
      <c r="AB17" s="67">
        <v>4</v>
      </c>
      <c r="AC17" s="13"/>
      <c r="AD17" s="12">
        <f>AB17*AC17</f>
        <v>0</v>
      </c>
      <c r="AE17" s="197"/>
      <c r="AF17" s="137"/>
      <c r="AG17" s="136"/>
      <c r="AH17" s="86"/>
      <c r="AI17" s="14"/>
      <c r="AJ17" s="238"/>
      <c r="AK17" s="238"/>
      <c r="AL17" s="238"/>
      <c r="AM17" s="238"/>
    </row>
    <row r="18" spans="1:39" s="15" customFormat="1" ht="20.25" customHeight="1">
      <c r="A18" s="213"/>
      <c r="B18" s="64"/>
      <c r="C18" s="66"/>
      <c r="D18" s="67">
        <f t="shared" si="4"/>
        <v>0</v>
      </c>
      <c r="E18" s="12"/>
      <c r="F18" s="12">
        <f>D18*E18</f>
        <v>0</v>
      </c>
      <c r="G18" s="187"/>
      <c r="H18" s="119" t="s">
        <v>29</v>
      </c>
      <c r="I18" s="46">
        <v>15</v>
      </c>
      <c r="J18" s="67">
        <v>3</v>
      </c>
      <c r="K18" s="13"/>
      <c r="L18" s="12">
        <f>J19*K18</f>
        <v>0</v>
      </c>
      <c r="M18" s="172"/>
      <c r="N18" s="117" t="s">
        <v>43</v>
      </c>
      <c r="O18" s="46">
        <v>15</v>
      </c>
      <c r="P18" s="67">
        <f>O18*$P$5/1000</f>
        <v>3.84</v>
      </c>
      <c r="Q18" s="13"/>
      <c r="R18" s="12">
        <f t="shared" si="5"/>
        <v>0</v>
      </c>
      <c r="S18" s="172"/>
      <c r="T18" s="118" t="s">
        <v>67</v>
      </c>
      <c r="U18" s="46">
        <v>42</v>
      </c>
      <c r="V18" s="67">
        <v>12</v>
      </c>
      <c r="W18" s="13"/>
      <c r="X18" s="12">
        <f>V18*W18</f>
        <v>0</v>
      </c>
      <c r="Y18" s="172"/>
      <c r="Z18" s="117" t="s">
        <v>37</v>
      </c>
      <c r="AA18" s="46">
        <v>30</v>
      </c>
      <c r="AB18" s="67">
        <v>8</v>
      </c>
      <c r="AC18" s="13"/>
      <c r="AD18" s="12">
        <f>AB18*AC18</f>
        <v>0</v>
      </c>
      <c r="AE18" s="197"/>
      <c r="AF18" s="115"/>
      <c r="AG18" s="138"/>
      <c r="AH18" s="86"/>
      <c r="AI18" s="14"/>
      <c r="AJ18" s="238"/>
      <c r="AK18" s="238"/>
      <c r="AL18" s="238"/>
      <c r="AM18" s="238"/>
    </row>
    <row r="19" spans="1:39" s="15" customFormat="1" ht="20.25" customHeight="1">
      <c r="A19" s="213"/>
      <c r="B19" s="64"/>
      <c r="C19" s="66"/>
      <c r="D19" s="67">
        <f t="shared" si="4"/>
        <v>0</v>
      </c>
      <c r="E19" s="12"/>
      <c r="F19" s="12">
        <f>D19*E19</f>
        <v>0</v>
      </c>
      <c r="G19" s="187"/>
      <c r="H19" s="117" t="s">
        <v>32</v>
      </c>
      <c r="I19" s="46">
        <v>10</v>
      </c>
      <c r="J19" s="67">
        <v>3</v>
      </c>
      <c r="K19" s="13"/>
      <c r="L19" s="12">
        <f>J20*K19</f>
        <v>0</v>
      </c>
      <c r="M19" s="172"/>
      <c r="N19" s="117" t="s">
        <v>51</v>
      </c>
      <c r="O19" s="46">
        <v>30</v>
      </c>
      <c r="P19" s="67">
        <f>O19*$P$5/1000</f>
        <v>7.68</v>
      </c>
      <c r="Q19" s="13"/>
      <c r="R19" s="12">
        <f t="shared" si="5"/>
        <v>0</v>
      </c>
      <c r="S19" s="172"/>
      <c r="T19" s="118" t="s">
        <v>29</v>
      </c>
      <c r="U19" s="46">
        <v>8</v>
      </c>
      <c r="V19" s="67">
        <f>U19*$V$5/1000</f>
        <v>2.048</v>
      </c>
      <c r="W19" s="13"/>
      <c r="X19" s="12">
        <f>V20*W19</f>
        <v>0</v>
      </c>
      <c r="Y19" s="172"/>
      <c r="Z19" s="117" t="s">
        <v>29</v>
      </c>
      <c r="AA19" s="46">
        <v>6</v>
      </c>
      <c r="AB19" s="67">
        <v>2</v>
      </c>
      <c r="AC19" s="13"/>
      <c r="AD19" s="12">
        <f>AB19*AC19</f>
        <v>0</v>
      </c>
      <c r="AE19" s="197"/>
      <c r="AF19" s="137"/>
      <c r="AG19" s="135"/>
      <c r="AH19" s="86"/>
      <c r="AI19" s="14"/>
      <c r="AJ19" s="238"/>
      <c r="AK19" s="238"/>
      <c r="AL19" s="238"/>
      <c r="AM19" s="238"/>
    </row>
    <row r="20" spans="1:39" s="15" customFormat="1" ht="20.25" customHeight="1">
      <c r="A20" s="213"/>
      <c r="B20" s="64"/>
      <c r="C20" s="66"/>
      <c r="D20" s="67">
        <f t="shared" si="4"/>
        <v>0</v>
      </c>
      <c r="E20" s="12"/>
      <c r="F20" s="12">
        <f>D20*E20</f>
        <v>0</v>
      </c>
      <c r="G20" s="187"/>
      <c r="H20" s="117" t="s">
        <v>33</v>
      </c>
      <c r="I20" s="46">
        <v>5</v>
      </c>
      <c r="J20" s="67">
        <v>1</v>
      </c>
      <c r="K20" s="13"/>
      <c r="L20" s="22"/>
      <c r="M20" s="172"/>
      <c r="N20" s="118" t="s">
        <v>44</v>
      </c>
      <c r="O20" s="46">
        <v>1</v>
      </c>
      <c r="P20" s="150">
        <f>O20*$P$5/1000</f>
        <v>0.256</v>
      </c>
      <c r="Q20" s="13"/>
      <c r="R20" s="12">
        <f t="shared" si="5"/>
        <v>0</v>
      </c>
      <c r="S20" s="172"/>
      <c r="T20" s="64" t="s">
        <v>53</v>
      </c>
      <c r="U20" s="66">
        <v>1</v>
      </c>
      <c r="V20" s="150">
        <f>U20*$V$5/1000</f>
        <v>0.256</v>
      </c>
      <c r="W20" s="13"/>
      <c r="X20" s="12" t="e">
        <f>#REF!*W20</f>
        <v>#REF!</v>
      </c>
      <c r="Y20" s="172"/>
      <c r="Z20" s="117" t="s">
        <v>38</v>
      </c>
      <c r="AA20" s="46">
        <v>6</v>
      </c>
      <c r="AB20" s="67">
        <v>1</v>
      </c>
      <c r="AC20" s="13"/>
      <c r="AD20" s="16"/>
      <c r="AE20" s="197"/>
      <c r="AF20" s="139"/>
      <c r="AG20" s="140"/>
      <c r="AH20" s="86"/>
      <c r="AI20" s="14"/>
      <c r="AJ20" s="238"/>
      <c r="AK20" s="238"/>
      <c r="AL20" s="238"/>
      <c r="AM20" s="238"/>
    </row>
    <row r="21" spans="1:39" s="15" customFormat="1" ht="20.25" customHeight="1">
      <c r="A21" s="213"/>
      <c r="B21" s="64"/>
      <c r="C21" s="66"/>
      <c r="D21" s="67">
        <f t="shared" si="4"/>
        <v>0</v>
      </c>
      <c r="E21" s="12"/>
      <c r="F21" s="12">
        <f>D22*E21</f>
        <v>0</v>
      </c>
      <c r="G21" s="187"/>
      <c r="H21" s="65"/>
      <c r="I21" s="66"/>
      <c r="J21" s="67"/>
      <c r="K21" s="13"/>
      <c r="L21" s="22"/>
      <c r="M21" s="172"/>
      <c r="N21" s="106"/>
      <c r="O21" s="11"/>
      <c r="P21" s="67"/>
      <c r="Q21" s="13"/>
      <c r="R21" s="12">
        <f t="shared" si="5"/>
        <v>0</v>
      </c>
      <c r="S21" s="172"/>
      <c r="T21" s="64"/>
      <c r="U21" s="107"/>
      <c r="V21" s="67"/>
      <c r="W21" s="13"/>
      <c r="X21" s="12">
        <f>V21*W21</f>
        <v>0</v>
      </c>
      <c r="Y21" s="172"/>
      <c r="Z21" s="117"/>
      <c r="AA21" s="46"/>
      <c r="AB21" s="67"/>
      <c r="AC21" s="13"/>
      <c r="AD21" s="16"/>
      <c r="AE21" s="197"/>
      <c r="AF21" s="134"/>
      <c r="AG21" s="131"/>
      <c r="AH21" s="86"/>
      <c r="AI21" s="14"/>
      <c r="AJ21" s="238"/>
      <c r="AK21" s="238"/>
      <c r="AL21" s="238"/>
      <c r="AM21" s="238"/>
    </row>
    <row r="22" spans="1:39" s="15" customFormat="1" ht="20.25" customHeight="1">
      <c r="A22" s="213"/>
      <c r="B22" s="64"/>
      <c r="C22" s="66"/>
      <c r="D22" s="67">
        <f t="shared" si="4"/>
        <v>0</v>
      </c>
      <c r="E22" s="12"/>
      <c r="F22" s="23"/>
      <c r="G22" s="187"/>
      <c r="H22" s="81"/>
      <c r="I22" s="61"/>
      <c r="J22" s="67"/>
      <c r="K22" s="13"/>
      <c r="L22" s="22"/>
      <c r="M22" s="172"/>
      <c r="N22" s="103"/>
      <c r="O22" s="11"/>
      <c r="P22" s="67"/>
      <c r="Q22" s="13"/>
      <c r="R22" s="12">
        <f t="shared" si="5"/>
        <v>0</v>
      </c>
      <c r="S22" s="172"/>
      <c r="T22" s="64"/>
      <c r="U22" s="16"/>
      <c r="V22" s="67"/>
      <c r="W22" s="13"/>
      <c r="X22" s="12">
        <f>V22*W22</f>
        <v>0</v>
      </c>
      <c r="Y22" s="172"/>
      <c r="Z22" s="10"/>
      <c r="AA22" s="16"/>
      <c r="AB22" s="67"/>
      <c r="AC22" s="13"/>
      <c r="AD22" s="16"/>
      <c r="AE22" s="197"/>
      <c r="AF22" s="141"/>
      <c r="AG22" s="133"/>
      <c r="AH22" s="86"/>
      <c r="AI22" s="14"/>
      <c r="AJ22" s="238"/>
      <c r="AK22" s="238"/>
      <c r="AL22" s="238"/>
      <c r="AM22" s="238"/>
    </row>
    <row r="23" spans="1:39" s="15" customFormat="1" ht="20.25" customHeight="1">
      <c r="A23" s="213"/>
      <c r="B23" s="21"/>
      <c r="C23" s="16"/>
      <c r="D23" s="12"/>
      <c r="E23" s="12"/>
      <c r="F23" s="23"/>
      <c r="G23" s="187"/>
      <c r="H23" s="10"/>
      <c r="I23" s="11"/>
      <c r="J23" s="62"/>
      <c r="K23" s="13"/>
      <c r="L23" s="12">
        <f>J23*K23</f>
        <v>0</v>
      </c>
      <c r="M23" s="172"/>
      <c r="N23" s="10"/>
      <c r="O23" s="16"/>
      <c r="P23" s="12"/>
      <c r="Q23" s="13"/>
      <c r="R23" s="16"/>
      <c r="S23" s="172"/>
      <c r="T23" s="10"/>
      <c r="U23" s="16"/>
      <c r="V23" s="67"/>
      <c r="W23" s="13"/>
      <c r="X23" s="22"/>
      <c r="Y23" s="172"/>
      <c r="Z23" s="10"/>
      <c r="AA23" s="16"/>
      <c r="AB23" s="67"/>
      <c r="AC23" s="13"/>
      <c r="AD23" s="16"/>
      <c r="AE23" s="197"/>
      <c r="AF23" s="134"/>
      <c r="AG23" s="133"/>
      <c r="AH23" s="86"/>
      <c r="AI23" s="14"/>
      <c r="AJ23" s="238"/>
      <c r="AK23" s="238"/>
      <c r="AL23" s="238"/>
      <c r="AM23" s="238"/>
    </row>
    <row r="24" spans="1:39" s="20" customFormat="1" ht="20.25" customHeight="1">
      <c r="A24" s="214"/>
      <c r="B24" s="79" t="s">
        <v>11</v>
      </c>
      <c r="C24" s="69">
        <v>0</v>
      </c>
      <c r="D24" s="78">
        <f>SUM(D17:D23)</f>
        <v>0</v>
      </c>
      <c r="E24" s="18"/>
      <c r="F24" s="25">
        <v>0</v>
      </c>
      <c r="G24" s="173"/>
      <c r="H24" s="73" t="s">
        <v>11</v>
      </c>
      <c r="I24" s="75">
        <f>SUM(SUM(I17:I23))</f>
        <v>80</v>
      </c>
      <c r="J24" s="78">
        <f>SUM(J17:J23)</f>
        <v>22</v>
      </c>
      <c r="K24" s="18"/>
      <c r="L24" s="22">
        <f>SUM(SUM(L17:L23))</f>
        <v>0</v>
      </c>
      <c r="M24" s="173"/>
      <c r="N24" s="73" t="s">
        <v>11</v>
      </c>
      <c r="O24" s="69">
        <v>0</v>
      </c>
      <c r="P24" s="78">
        <f>SUM(P17:P23)</f>
        <v>22.016</v>
      </c>
      <c r="Q24" s="18"/>
      <c r="R24" s="13">
        <v>0</v>
      </c>
      <c r="S24" s="173"/>
      <c r="T24" s="73" t="s">
        <v>11</v>
      </c>
      <c r="U24" s="69">
        <v>0</v>
      </c>
      <c r="V24" s="78">
        <f>SUM(V17:V23)</f>
        <v>20.704</v>
      </c>
      <c r="W24" s="18"/>
      <c r="X24" s="25">
        <v>0</v>
      </c>
      <c r="Y24" s="173"/>
      <c r="Z24" s="73" t="s">
        <v>11</v>
      </c>
      <c r="AA24" s="75">
        <f>SUM(AA17:AA23)</f>
        <v>57</v>
      </c>
      <c r="AB24" s="78">
        <f>SUM(AB17:AB23)</f>
        <v>15</v>
      </c>
      <c r="AC24" s="18"/>
      <c r="AD24" s="13">
        <v>0</v>
      </c>
      <c r="AE24" s="197"/>
      <c r="AF24" s="134"/>
      <c r="AG24" s="133"/>
      <c r="AH24" s="87"/>
      <c r="AI24" s="19"/>
      <c r="AJ24" s="238"/>
      <c r="AK24" s="238"/>
      <c r="AL24" s="238"/>
      <c r="AM24" s="238"/>
    </row>
    <row r="25" spans="1:39" s="15" customFormat="1" ht="20.25" customHeight="1">
      <c r="A25" s="204" t="s">
        <v>17</v>
      </c>
      <c r="B25" s="83"/>
      <c r="C25" s="16"/>
      <c r="D25" s="67">
        <f>C25*$D$5/1000</f>
        <v>0</v>
      </c>
      <c r="E25" s="13"/>
      <c r="F25" s="23">
        <f>D25*E25</f>
        <v>0</v>
      </c>
      <c r="G25" s="171" t="s">
        <v>17</v>
      </c>
      <c r="H25" s="10" t="s">
        <v>75</v>
      </c>
      <c r="I25" s="11">
        <v>80</v>
      </c>
      <c r="J25" s="67">
        <f>I25*$D$5/1000</f>
        <v>20.48</v>
      </c>
      <c r="K25" s="13"/>
      <c r="L25" s="12">
        <f>J25*K25</f>
        <v>0</v>
      </c>
      <c r="M25" s="171" t="s">
        <v>17</v>
      </c>
      <c r="N25" s="10" t="s">
        <v>76</v>
      </c>
      <c r="O25" s="11">
        <v>85</v>
      </c>
      <c r="P25" s="67">
        <f>O25*$P$5/1000</f>
        <v>21.76</v>
      </c>
      <c r="Q25" s="13"/>
      <c r="R25" s="12">
        <f>P25*Q25</f>
        <v>0</v>
      </c>
      <c r="S25" s="171" t="s">
        <v>17</v>
      </c>
      <c r="T25" s="10" t="s">
        <v>78</v>
      </c>
      <c r="U25" s="11">
        <v>80</v>
      </c>
      <c r="V25" s="67">
        <f>U25*$V$5/1000</f>
        <v>20.48</v>
      </c>
      <c r="W25" s="13"/>
      <c r="X25" s="22"/>
      <c r="Y25" s="171" t="s">
        <v>17</v>
      </c>
      <c r="Z25" s="10" t="s">
        <v>77</v>
      </c>
      <c r="AA25" s="11">
        <v>80</v>
      </c>
      <c r="AB25" s="67">
        <f>AA25*$AB$5/1000</f>
        <v>20.48</v>
      </c>
      <c r="AC25" s="13"/>
      <c r="AD25" s="16"/>
      <c r="AE25" s="197"/>
      <c r="AF25" s="134"/>
      <c r="AG25" s="133"/>
      <c r="AH25" s="86"/>
      <c r="AI25" s="14"/>
      <c r="AJ25" s="238"/>
      <c r="AK25" s="238"/>
      <c r="AL25" s="238"/>
      <c r="AM25" s="238"/>
    </row>
    <row r="26" spans="1:39" s="15" customFormat="1" ht="20.25" customHeight="1">
      <c r="A26" s="205"/>
      <c r="B26" s="85"/>
      <c r="C26" s="27"/>
      <c r="D26" s="67">
        <f>C26*$D$5/1000</f>
        <v>0</v>
      </c>
      <c r="E26" s="28"/>
      <c r="F26" s="23">
        <f>D26*E26</f>
        <v>0</v>
      </c>
      <c r="G26" s="172"/>
      <c r="H26" s="26"/>
      <c r="I26" s="29">
        <v>1</v>
      </c>
      <c r="J26" s="150"/>
      <c r="K26" s="28"/>
      <c r="L26" s="12">
        <f>J26*K26</f>
        <v>0</v>
      </c>
      <c r="M26" s="172"/>
      <c r="N26" s="26"/>
      <c r="O26" s="29">
        <v>1</v>
      </c>
      <c r="P26" s="150"/>
      <c r="Q26" s="28"/>
      <c r="R26" s="12">
        <f>P26*Q26</f>
        <v>0</v>
      </c>
      <c r="S26" s="172"/>
      <c r="T26" s="26"/>
      <c r="U26" s="29">
        <v>1</v>
      </c>
      <c r="V26" s="150"/>
      <c r="W26" s="28"/>
      <c r="X26" s="30"/>
      <c r="Y26" s="172"/>
      <c r="Z26" s="26" t="s">
        <v>30</v>
      </c>
      <c r="AA26" s="29">
        <v>1</v>
      </c>
      <c r="AB26" s="150">
        <v>0.1</v>
      </c>
      <c r="AC26" s="28"/>
      <c r="AD26" s="27"/>
      <c r="AE26" s="197"/>
      <c r="AF26" s="132"/>
      <c r="AG26" s="135"/>
      <c r="AH26" s="88"/>
      <c r="AI26" s="14"/>
      <c r="AJ26" s="238"/>
      <c r="AK26" s="238"/>
      <c r="AL26" s="238"/>
      <c r="AM26" s="238"/>
    </row>
    <row r="27" spans="1:39" s="15" customFormat="1" ht="20.25" customHeight="1">
      <c r="A27" s="205"/>
      <c r="B27" s="26"/>
      <c r="C27" s="27"/>
      <c r="D27" s="67">
        <f>C27*$D$5/1000</f>
        <v>0</v>
      </c>
      <c r="E27" s="28"/>
      <c r="F27" s="23">
        <f>D27*E27</f>
        <v>0</v>
      </c>
      <c r="G27" s="172"/>
      <c r="H27" s="26"/>
      <c r="I27" s="29"/>
      <c r="J27" s="67"/>
      <c r="K27" s="28"/>
      <c r="L27" s="12">
        <f>J27*K27</f>
        <v>0</v>
      </c>
      <c r="M27" s="172"/>
      <c r="N27" s="10"/>
      <c r="O27" s="16"/>
      <c r="P27" s="67"/>
      <c r="Q27" s="28"/>
      <c r="R27" s="12">
        <f>P27*Q27</f>
        <v>0</v>
      </c>
      <c r="S27" s="172"/>
      <c r="T27" s="76"/>
      <c r="U27" s="77"/>
      <c r="V27" s="67"/>
      <c r="W27" s="28"/>
      <c r="X27" s="30"/>
      <c r="Y27" s="172"/>
      <c r="Z27" s="10"/>
      <c r="AA27" s="27"/>
      <c r="AB27" s="67"/>
      <c r="AC27" s="28"/>
      <c r="AD27" s="27"/>
      <c r="AE27" s="197"/>
      <c r="AF27" s="132"/>
      <c r="AG27" s="140"/>
      <c r="AH27" s="88"/>
      <c r="AI27" s="14"/>
      <c r="AJ27" s="238"/>
      <c r="AK27" s="238"/>
      <c r="AL27" s="238"/>
      <c r="AM27" s="238"/>
    </row>
    <row r="28" spans="1:39" s="15" customFormat="1" ht="20.25" customHeight="1">
      <c r="A28" s="205"/>
      <c r="B28" s="10"/>
      <c r="C28" s="16"/>
      <c r="D28" s="12"/>
      <c r="E28" s="13"/>
      <c r="F28" s="23">
        <f>D28*E28</f>
        <v>0</v>
      </c>
      <c r="G28" s="172"/>
      <c r="H28" s="10"/>
      <c r="I28" s="11"/>
      <c r="J28" s="12"/>
      <c r="K28" s="13"/>
      <c r="L28" s="12">
        <f>J28*K28</f>
        <v>0</v>
      </c>
      <c r="M28" s="172"/>
      <c r="N28" s="26"/>
      <c r="O28" s="27"/>
      <c r="P28" s="12"/>
      <c r="Q28" s="13"/>
      <c r="R28" s="12">
        <f>P28*Q28</f>
        <v>0</v>
      </c>
      <c r="S28" s="172"/>
      <c r="T28" s="68"/>
      <c r="U28" s="69"/>
      <c r="V28" s="104"/>
      <c r="W28" s="13"/>
      <c r="X28" s="22"/>
      <c r="Y28" s="172"/>
      <c r="Z28" s="26"/>
      <c r="AA28" s="16"/>
      <c r="AB28" s="12"/>
      <c r="AC28" s="13"/>
      <c r="AD28" s="16"/>
      <c r="AE28" s="197"/>
      <c r="AF28" s="132"/>
      <c r="AG28" s="136"/>
      <c r="AH28" s="86"/>
      <c r="AI28" s="14"/>
      <c r="AJ28" s="238"/>
      <c r="AK28" s="238"/>
      <c r="AL28" s="238"/>
      <c r="AM28" s="238"/>
    </row>
    <row r="29" spans="1:39" s="15" customFormat="1" ht="20.25" customHeight="1">
      <c r="A29" s="205"/>
      <c r="B29" s="10"/>
      <c r="C29" s="16"/>
      <c r="D29" s="12"/>
      <c r="E29" s="13"/>
      <c r="F29" s="23"/>
      <c r="G29" s="172"/>
      <c r="H29" s="10"/>
      <c r="I29" s="11"/>
      <c r="J29" s="12"/>
      <c r="K29" s="13"/>
      <c r="L29" s="12">
        <f>J29*K29</f>
        <v>0</v>
      </c>
      <c r="M29" s="172"/>
      <c r="N29" s="68"/>
      <c r="O29" s="69"/>
      <c r="P29" s="104"/>
      <c r="Q29" s="13"/>
      <c r="R29" s="12">
        <f>P29*Q29</f>
        <v>0</v>
      </c>
      <c r="S29" s="172"/>
      <c r="T29" s="10"/>
      <c r="U29" s="16"/>
      <c r="V29" s="12"/>
      <c r="W29" s="13"/>
      <c r="X29" s="22"/>
      <c r="Y29" s="172"/>
      <c r="Z29" s="10"/>
      <c r="AA29" s="16"/>
      <c r="AB29" s="12"/>
      <c r="AC29" s="13"/>
      <c r="AD29" s="16"/>
      <c r="AE29" s="197"/>
      <c r="AF29" s="132"/>
      <c r="AG29" s="140"/>
      <c r="AH29" s="86"/>
      <c r="AI29" s="14"/>
      <c r="AJ29" s="238"/>
      <c r="AK29" s="238"/>
      <c r="AL29" s="238"/>
      <c r="AM29" s="238"/>
    </row>
    <row r="30" spans="1:39" s="20" customFormat="1" ht="20.25" customHeight="1">
      <c r="A30" s="211"/>
      <c r="B30" s="73" t="s">
        <v>11</v>
      </c>
      <c r="C30" s="69">
        <v>0</v>
      </c>
      <c r="D30" s="78">
        <f>SUM(D25:D29)</f>
        <v>0</v>
      </c>
      <c r="E30" s="18"/>
      <c r="F30" s="25">
        <v>0</v>
      </c>
      <c r="G30" s="173"/>
      <c r="H30" s="73" t="s">
        <v>11</v>
      </c>
      <c r="I30" s="75">
        <f>SUM(I25:I29)</f>
        <v>81</v>
      </c>
      <c r="J30" s="78">
        <f>SUM(J25:J29)</f>
        <v>20.48</v>
      </c>
      <c r="K30" s="18"/>
      <c r="L30" s="22">
        <f>SUM(L25:L29)</f>
        <v>0</v>
      </c>
      <c r="M30" s="173"/>
      <c r="N30" s="73" t="s">
        <v>11</v>
      </c>
      <c r="O30" s="69">
        <v>0</v>
      </c>
      <c r="P30" s="78">
        <f>SUM(P25:P29)</f>
        <v>21.76</v>
      </c>
      <c r="Q30" s="18"/>
      <c r="R30" s="13">
        <v>0</v>
      </c>
      <c r="S30" s="173"/>
      <c r="T30" s="70" t="s">
        <v>11</v>
      </c>
      <c r="U30" s="69">
        <v>0</v>
      </c>
      <c r="V30" s="78">
        <f>SUM(V24:V29)</f>
        <v>41.184</v>
      </c>
      <c r="W30" s="18"/>
      <c r="X30" s="25">
        <v>0</v>
      </c>
      <c r="Y30" s="173"/>
      <c r="Z30" s="73" t="s">
        <v>11</v>
      </c>
      <c r="AA30" s="69">
        <v>0</v>
      </c>
      <c r="AB30" s="78">
        <f>SUM(AB24:AB29)</f>
        <v>35.580000000000005</v>
      </c>
      <c r="AC30" s="18"/>
      <c r="AD30" s="13">
        <v>0</v>
      </c>
      <c r="AE30" s="197"/>
      <c r="AF30" s="132"/>
      <c r="AG30" s="135"/>
      <c r="AH30" s="87"/>
      <c r="AI30" s="19"/>
      <c r="AJ30" s="238"/>
      <c r="AK30" s="238"/>
      <c r="AL30" s="238"/>
      <c r="AM30" s="238"/>
    </row>
    <row r="31" spans="1:39" s="15" customFormat="1" ht="20.25" customHeight="1">
      <c r="A31" s="205"/>
      <c r="B31" s="64"/>
      <c r="C31" s="66"/>
      <c r="D31" s="67">
        <f aca="true" t="shared" si="6" ref="D31:D36">C31*$D$5/1000</f>
        <v>0</v>
      </c>
      <c r="E31" s="32"/>
      <c r="F31" s="31">
        <f>D31*E31</f>
        <v>0</v>
      </c>
      <c r="G31" s="217" t="s">
        <v>20</v>
      </c>
      <c r="H31" s="117" t="s">
        <v>88</v>
      </c>
      <c r="I31" s="46">
        <v>2</v>
      </c>
      <c r="J31" s="123">
        <f>I31*$J$5/225</f>
        <v>2.2755555555555556</v>
      </c>
      <c r="K31" s="32"/>
      <c r="L31" s="31">
        <f>J31*K31</f>
        <v>0</v>
      </c>
      <c r="M31" s="172" t="s">
        <v>23</v>
      </c>
      <c r="N31" s="117" t="s">
        <v>85</v>
      </c>
      <c r="O31" s="46">
        <v>35</v>
      </c>
      <c r="P31" s="67">
        <f>O31*$P$5/1000</f>
        <v>8.96</v>
      </c>
      <c r="Q31" s="32"/>
      <c r="R31" s="31"/>
      <c r="S31" s="168" t="s">
        <v>25</v>
      </c>
      <c r="T31" s="117" t="s">
        <v>42</v>
      </c>
      <c r="U31" s="46">
        <v>25</v>
      </c>
      <c r="V31" s="120">
        <f>U31*$V$5/1000/2</f>
        <v>3.2</v>
      </c>
      <c r="W31" s="32"/>
      <c r="X31" s="31">
        <f aca="true" t="shared" si="7" ref="X31:X37">V31*W31</f>
        <v>0</v>
      </c>
      <c r="Y31" s="172" t="s">
        <v>86</v>
      </c>
      <c r="Z31" s="117" t="s">
        <v>92</v>
      </c>
      <c r="AA31" s="46">
        <v>30</v>
      </c>
      <c r="AB31" s="67">
        <v>9</v>
      </c>
      <c r="AC31" s="32"/>
      <c r="AD31" s="31">
        <f>AB31*AC31</f>
        <v>0</v>
      </c>
      <c r="AE31" s="197"/>
      <c r="AF31" s="129"/>
      <c r="AG31" s="142"/>
      <c r="AH31" s="88"/>
      <c r="AI31" s="14"/>
      <c r="AJ31" s="238"/>
      <c r="AK31" s="238"/>
      <c r="AL31" s="238"/>
      <c r="AM31" s="238"/>
    </row>
    <row r="32" spans="1:39" s="5" customFormat="1" ht="20.25" customHeight="1">
      <c r="A32" s="205"/>
      <c r="B32" s="64"/>
      <c r="C32" s="66"/>
      <c r="D32" s="67">
        <f t="shared" si="6"/>
        <v>0</v>
      </c>
      <c r="E32" s="13"/>
      <c r="F32" s="12">
        <f>D32*E32</f>
        <v>0</v>
      </c>
      <c r="G32" s="187"/>
      <c r="H32" s="117" t="s">
        <v>34</v>
      </c>
      <c r="I32" s="46">
        <v>4</v>
      </c>
      <c r="J32" s="67">
        <f>I32*$J$5/1000</f>
        <v>1.024</v>
      </c>
      <c r="K32" s="13"/>
      <c r="L32" s="12">
        <f>J32*K32</f>
        <v>0</v>
      </c>
      <c r="M32" s="172"/>
      <c r="N32" s="117" t="s">
        <v>41</v>
      </c>
      <c r="O32" s="46">
        <v>3</v>
      </c>
      <c r="P32" s="67">
        <f>O32*$P$5/1000</f>
        <v>0.768</v>
      </c>
      <c r="Q32" s="13"/>
      <c r="R32" s="12"/>
      <c r="S32" s="168"/>
      <c r="T32" s="117" t="s">
        <v>54</v>
      </c>
      <c r="U32" s="46">
        <v>1</v>
      </c>
      <c r="V32" s="150">
        <v>0.1</v>
      </c>
      <c r="W32" s="13"/>
      <c r="X32" s="12">
        <f t="shared" si="7"/>
        <v>0</v>
      </c>
      <c r="Y32" s="172"/>
      <c r="Z32" s="117" t="s">
        <v>83</v>
      </c>
      <c r="AA32" s="46">
        <v>3</v>
      </c>
      <c r="AB32" s="150">
        <v>0.1</v>
      </c>
      <c r="AC32" s="13"/>
      <c r="AD32" s="12">
        <f>AB32*AC32</f>
        <v>0</v>
      </c>
      <c r="AE32" s="197"/>
      <c r="AF32" s="129"/>
      <c r="AG32" s="143"/>
      <c r="AH32" s="86"/>
      <c r="AI32" s="14"/>
      <c r="AJ32" s="238"/>
      <c r="AK32" s="238"/>
      <c r="AL32" s="238"/>
      <c r="AM32" s="238"/>
    </row>
    <row r="33" spans="1:39" s="15" customFormat="1" ht="20.25" customHeight="1">
      <c r="A33" s="205"/>
      <c r="B33" s="64"/>
      <c r="C33" s="66"/>
      <c r="D33" s="67">
        <f t="shared" si="6"/>
        <v>0</v>
      </c>
      <c r="E33" s="13"/>
      <c r="F33" s="12">
        <f>D33*E33</f>
        <v>0</v>
      </c>
      <c r="G33" s="187"/>
      <c r="H33" s="117" t="s">
        <v>27</v>
      </c>
      <c r="I33" s="46">
        <v>5</v>
      </c>
      <c r="J33" s="67">
        <f>I33*$J$5/1000</f>
        <v>1.28</v>
      </c>
      <c r="K33" s="13"/>
      <c r="L33" s="12">
        <f>J33*K33</f>
        <v>0</v>
      </c>
      <c r="M33" s="172"/>
      <c r="N33" s="81"/>
      <c r="O33" s="84"/>
      <c r="P33" s="67"/>
      <c r="Q33" s="13"/>
      <c r="R33" s="12"/>
      <c r="S33" s="168"/>
      <c r="T33" s="117" t="s">
        <v>39</v>
      </c>
      <c r="U33" s="46">
        <v>5</v>
      </c>
      <c r="V33" s="67">
        <f>U33*$V$5/1000</f>
        <v>1.28</v>
      </c>
      <c r="W33" s="13"/>
      <c r="X33" s="12">
        <f t="shared" si="7"/>
        <v>0</v>
      </c>
      <c r="Y33" s="172"/>
      <c r="Z33" s="64"/>
      <c r="AA33" s="66"/>
      <c r="AB33" s="67"/>
      <c r="AC33" s="13"/>
      <c r="AD33" s="12">
        <f>AB33*AC33</f>
        <v>0</v>
      </c>
      <c r="AE33" s="197"/>
      <c r="AF33" s="129"/>
      <c r="AG33" s="143"/>
      <c r="AH33" s="86"/>
      <c r="AI33" s="14"/>
      <c r="AJ33" s="238"/>
      <c r="AK33" s="238"/>
      <c r="AL33" s="238"/>
      <c r="AM33" s="238"/>
    </row>
    <row r="34" spans="1:39" s="15" customFormat="1" ht="20.25" customHeight="1">
      <c r="A34" s="205"/>
      <c r="B34" s="64"/>
      <c r="C34" s="66"/>
      <c r="D34" s="67">
        <f t="shared" si="6"/>
        <v>0</v>
      </c>
      <c r="E34" s="13"/>
      <c r="F34" s="12">
        <f>D34*E34</f>
        <v>0</v>
      </c>
      <c r="G34" s="187"/>
      <c r="H34" s="117" t="s">
        <v>30</v>
      </c>
      <c r="I34" s="46">
        <v>1</v>
      </c>
      <c r="J34" s="150">
        <f>I34*$J$5/1000</f>
        <v>0.256</v>
      </c>
      <c r="K34" s="13"/>
      <c r="L34" s="22"/>
      <c r="M34" s="172"/>
      <c r="N34" s="81"/>
      <c r="O34" s="84"/>
      <c r="P34" s="67"/>
      <c r="Q34" s="13"/>
      <c r="R34" s="12"/>
      <c r="S34" s="168"/>
      <c r="T34" s="117" t="s">
        <v>40</v>
      </c>
      <c r="U34" s="46">
        <v>1</v>
      </c>
      <c r="V34" s="150">
        <f>U34*$V$5/1000</f>
        <v>0.256</v>
      </c>
      <c r="W34" s="13"/>
      <c r="X34" s="12">
        <f t="shared" si="7"/>
        <v>0</v>
      </c>
      <c r="Y34" s="172"/>
      <c r="Z34" s="64"/>
      <c r="AA34" s="66"/>
      <c r="AB34" s="67"/>
      <c r="AC34" s="13"/>
      <c r="AD34" s="12">
        <f>AB34*AC34</f>
        <v>0</v>
      </c>
      <c r="AE34" s="197"/>
      <c r="AF34" s="129"/>
      <c r="AG34" s="143"/>
      <c r="AH34" s="86"/>
      <c r="AI34" s="14"/>
      <c r="AJ34" s="238"/>
      <c r="AK34" s="238"/>
      <c r="AL34" s="238"/>
      <c r="AM34" s="238"/>
    </row>
    <row r="35" spans="1:39" s="15" customFormat="1" ht="20.25" customHeight="1">
      <c r="A35" s="205"/>
      <c r="B35" s="64"/>
      <c r="C35" s="16"/>
      <c r="D35" s="67">
        <f t="shared" si="6"/>
        <v>0</v>
      </c>
      <c r="E35" s="13"/>
      <c r="F35" s="12">
        <f>D35*E35</f>
        <v>0</v>
      </c>
      <c r="G35" s="187"/>
      <c r="H35" s="117" t="s">
        <v>35</v>
      </c>
      <c r="I35" s="46">
        <v>0.8</v>
      </c>
      <c r="J35" s="150">
        <f>I35*$J$5/1000</f>
        <v>0.2048</v>
      </c>
      <c r="K35" s="13"/>
      <c r="L35" s="22"/>
      <c r="M35" s="172"/>
      <c r="N35" s="81"/>
      <c r="O35" s="84"/>
      <c r="P35" s="67"/>
      <c r="Q35" s="13"/>
      <c r="R35" s="12"/>
      <c r="S35" s="168"/>
      <c r="T35" s="117" t="s">
        <v>55</v>
      </c>
      <c r="U35" s="46"/>
      <c r="V35" s="67"/>
      <c r="W35" s="13"/>
      <c r="X35" s="12">
        <f t="shared" si="7"/>
        <v>0</v>
      </c>
      <c r="Y35" s="172"/>
      <c r="Z35" s="10"/>
      <c r="AA35" s="16"/>
      <c r="AB35" s="67"/>
      <c r="AC35" s="13"/>
      <c r="AD35" s="16"/>
      <c r="AE35" s="197"/>
      <c r="AF35" s="132"/>
      <c r="AG35" s="135"/>
      <c r="AH35" s="86"/>
      <c r="AI35" s="14"/>
      <c r="AJ35" s="238"/>
      <c r="AK35" s="238"/>
      <c r="AL35" s="238"/>
      <c r="AM35" s="238"/>
    </row>
    <row r="36" spans="1:39" s="15" customFormat="1" ht="20.25" customHeight="1">
      <c r="A36" s="205"/>
      <c r="B36" s="10"/>
      <c r="C36" s="16"/>
      <c r="D36" s="67">
        <f t="shared" si="6"/>
        <v>0</v>
      </c>
      <c r="E36" s="13"/>
      <c r="F36" s="25"/>
      <c r="G36" s="187"/>
      <c r="H36" s="10"/>
      <c r="I36" s="16"/>
      <c r="J36" s="67"/>
      <c r="K36" s="13"/>
      <c r="L36" s="22"/>
      <c r="M36" s="172"/>
      <c r="N36" s="81"/>
      <c r="O36" s="84"/>
      <c r="P36" s="67"/>
      <c r="Q36" s="13"/>
      <c r="R36" s="12"/>
      <c r="S36" s="168"/>
      <c r="T36" s="105"/>
      <c r="U36" s="66"/>
      <c r="V36" s="67"/>
      <c r="W36" s="13"/>
      <c r="X36" s="22">
        <f t="shared" si="7"/>
        <v>0</v>
      </c>
      <c r="Y36" s="172"/>
      <c r="Z36" s="10"/>
      <c r="AA36" s="16"/>
      <c r="AB36" s="67"/>
      <c r="AC36" s="13"/>
      <c r="AD36" s="16"/>
      <c r="AE36" s="197"/>
      <c r="AF36" s="132"/>
      <c r="AG36" s="131"/>
      <c r="AH36" s="86"/>
      <c r="AI36" s="14"/>
      <c r="AJ36" s="238"/>
      <c r="AK36" s="238"/>
      <c r="AL36" s="238"/>
      <c r="AM36" s="238"/>
    </row>
    <row r="37" spans="1:39" s="15" customFormat="1" ht="20.25" customHeight="1">
      <c r="A37" s="205"/>
      <c r="B37" s="10"/>
      <c r="C37" s="16"/>
      <c r="D37" s="12"/>
      <c r="E37" s="13"/>
      <c r="F37" s="25"/>
      <c r="G37" s="187"/>
      <c r="H37" s="10"/>
      <c r="I37" s="16"/>
      <c r="J37" s="67"/>
      <c r="K37" s="13"/>
      <c r="L37" s="22"/>
      <c r="M37" s="172"/>
      <c r="N37" s="81"/>
      <c r="O37" s="84"/>
      <c r="P37" s="67"/>
      <c r="Q37" s="13"/>
      <c r="R37" s="12"/>
      <c r="S37" s="168"/>
      <c r="T37" s="64"/>
      <c r="U37" s="66"/>
      <c r="V37" s="67"/>
      <c r="W37" s="13"/>
      <c r="X37" s="22">
        <f t="shared" si="7"/>
        <v>0</v>
      </c>
      <c r="Y37" s="172"/>
      <c r="Z37" s="10"/>
      <c r="AA37" s="16"/>
      <c r="AB37" s="13"/>
      <c r="AC37" s="13"/>
      <c r="AD37" s="16"/>
      <c r="AE37" s="197"/>
      <c r="AF37" s="132"/>
      <c r="AG37" s="144"/>
      <c r="AH37" s="86"/>
      <c r="AI37" s="14"/>
      <c r="AJ37" s="238"/>
      <c r="AK37" s="238"/>
      <c r="AL37" s="238"/>
      <c r="AM37" s="238"/>
    </row>
    <row r="38" spans="1:39" s="15" customFormat="1" ht="20.25" customHeight="1">
      <c r="A38" s="216"/>
      <c r="B38" s="70" t="s">
        <v>11</v>
      </c>
      <c r="C38" s="71">
        <v>0</v>
      </c>
      <c r="D38" s="72">
        <f>SUM(D31:D36)</f>
        <v>0</v>
      </c>
      <c r="E38" s="35"/>
      <c r="F38" s="36">
        <v>0</v>
      </c>
      <c r="G38" s="187"/>
      <c r="H38" s="70" t="s">
        <v>11</v>
      </c>
      <c r="I38" s="71">
        <f>SUM(I31:I37)</f>
        <v>12.8</v>
      </c>
      <c r="J38" s="72">
        <f>SUM(J31:J37)</f>
        <v>5.040355555555555</v>
      </c>
      <c r="K38" s="35"/>
      <c r="L38" s="37">
        <f>SUM(L31:L37)</f>
        <v>0</v>
      </c>
      <c r="M38" s="187"/>
      <c r="N38" s="70" t="s">
        <v>11</v>
      </c>
      <c r="O38" s="71">
        <v>0</v>
      </c>
      <c r="P38" s="72">
        <f>SUM(P31:P37)</f>
        <v>9.728000000000002</v>
      </c>
      <c r="Q38" s="35"/>
      <c r="R38" s="33"/>
      <c r="S38" s="218"/>
      <c r="T38" s="70" t="s">
        <v>11</v>
      </c>
      <c r="U38" s="71">
        <v>0</v>
      </c>
      <c r="V38" s="72">
        <f>SUM(V31:V37)</f>
        <v>4.836</v>
      </c>
      <c r="W38" s="35"/>
      <c r="X38" s="36">
        <v>0</v>
      </c>
      <c r="Y38" s="187"/>
      <c r="Z38" s="70" t="s">
        <v>11</v>
      </c>
      <c r="AA38" s="71">
        <v>0</v>
      </c>
      <c r="AB38" s="72">
        <f>SUM(AB31:AB36)</f>
        <v>9.1</v>
      </c>
      <c r="AC38" s="35"/>
      <c r="AD38" s="33">
        <v>0</v>
      </c>
      <c r="AE38" s="197"/>
      <c r="AF38" s="132"/>
      <c r="AG38" s="140"/>
      <c r="AH38" s="89"/>
      <c r="AI38" s="19"/>
      <c r="AJ38" s="238"/>
      <c r="AK38" s="238"/>
      <c r="AL38" s="238"/>
      <c r="AM38" s="238"/>
    </row>
    <row r="39" spans="1:40" s="39" customFormat="1" ht="20.25" customHeight="1">
      <c r="A39" s="219" t="s">
        <v>12</v>
      </c>
      <c r="B39" s="10"/>
      <c r="C39" s="16"/>
      <c r="D39" s="13">
        <f>C39*D5/1000</f>
        <v>0</v>
      </c>
      <c r="E39" s="13"/>
      <c r="F39" s="22">
        <f>E39*D39</f>
        <v>0</v>
      </c>
      <c r="G39" s="188" t="s">
        <v>12</v>
      </c>
      <c r="H39" s="10"/>
      <c r="I39" s="16"/>
      <c r="J39" s="13">
        <f>I39*J5/1000</f>
        <v>0</v>
      </c>
      <c r="K39" s="13"/>
      <c r="L39" s="22">
        <f>K39*J39</f>
        <v>0</v>
      </c>
      <c r="M39" s="188" t="s">
        <v>12</v>
      </c>
      <c r="N39" s="10"/>
      <c r="O39" s="16"/>
      <c r="P39" s="11">
        <f>O39*P5/1000</f>
        <v>0</v>
      </c>
      <c r="Q39" s="13"/>
      <c r="R39" s="16">
        <f>Q39*P39</f>
        <v>0</v>
      </c>
      <c r="S39" s="220" t="s">
        <v>12</v>
      </c>
      <c r="T39" s="10"/>
      <c r="U39" s="16"/>
      <c r="V39" s="11">
        <f>U39*V5/1000</f>
        <v>0</v>
      </c>
      <c r="W39" s="13"/>
      <c r="X39" s="22">
        <f>W39*V39</f>
        <v>0</v>
      </c>
      <c r="Y39" s="188" t="s">
        <v>12</v>
      </c>
      <c r="Z39" s="10"/>
      <c r="AA39" s="16"/>
      <c r="AB39" s="11">
        <f>AA39*AB5/1000</f>
        <v>0</v>
      </c>
      <c r="AC39" s="13"/>
      <c r="AD39" s="16">
        <f>AC39*AB39</f>
        <v>0</v>
      </c>
      <c r="AE39" s="197"/>
      <c r="AF39" s="145"/>
      <c r="AG39" s="146"/>
      <c r="AH39" s="90">
        <f>D39+J39+P39+V39+AB39</f>
        <v>0</v>
      </c>
      <c r="AI39" s="38"/>
      <c r="AJ39" s="238"/>
      <c r="AK39" s="238"/>
      <c r="AL39" s="238"/>
      <c r="AM39" s="238"/>
      <c r="AN39" s="5"/>
    </row>
    <row r="40" spans="1:40" s="39" customFormat="1" ht="20.25" customHeight="1">
      <c r="A40" s="219"/>
      <c r="B40" s="10"/>
      <c r="C40" s="16"/>
      <c r="D40" s="13">
        <v>0</v>
      </c>
      <c r="E40" s="13"/>
      <c r="F40" s="40">
        <v>0</v>
      </c>
      <c r="G40" s="188"/>
      <c r="H40" s="10"/>
      <c r="I40" s="16"/>
      <c r="J40" s="13">
        <v>0</v>
      </c>
      <c r="K40" s="13"/>
      <c r="L40" s="22">
        <v>0</v>
      </c>
      <c r="M40" s="188"/>
      <c r="N40" s="10"/>
      <c r="O40" s="16"/>
      <c r="P40" s="13">
        <v>0</v>
      </c>
      <c r="Q40" s="13"/>
      <c r="R40" s="16">
        <v>0</v>
      </c>
      <c r="S40" s="220"/>
      <c r="T40" s="10"/>
      <c r="U40" s="16"/>
      <c r="V40" s="13">
        <v>0</v>
      </c>
      <c r="W40" s="13"/>
      <c r="X40" s="22">
        <v>0</v>
      </c>
      <c r="Y40" s="188"/>
      <c r="Z40" s="10"/>
      <c r="AA40" s="16"/>
      <c r="AB40" s="13">
        <v>0</v>
      </c>
      <c r="AC40" s="13"/>
      <c r="AD40" s="22">
        <v>0</v>
      </c>
      <c r="AE40" s="197"/>
      <c r="AF40" s="145"/>
      <c r="AG40" s="147"/>
      <c r="AH40" s="86"/>
      <c r="AI40" s="14"/>
      <c r="AJ40" s="238"/>
      <c r="AK40" s="238"/>
      <c r="AL40" s="238"/>
      <c r="AM40" s="238"/>
      <c r="AN40" s="5"/>
    </row>
    <row r="41" spans="1:40" s="41" customFormat="1" ht="20.25" customHeight="1">
      <c r="A41" s="219"/>
      <c r="B41" s="13" t="s">
        <v>11</v>
      </c>
      <c r="C41" s="16"/>
      <c r="D41" s="174">
        <f>SUM(F39:F40)</f>
        <v>0</v>
      </c>
      <c r="E41" s="174"/>
      <c r="F41" s="25"/>
      <c r="G41" s="188"/>
      <c r="H41" s="13" t="s">
        <v>11</v>
      </c>
      <c r="I41" s="16"/>
      <c r="J41" s="174">
        <f>SUM(L39:L40)</f>
        <v>0</v>
      </c>
      <c r="K41" s="174"/>
      <c r="L41" s="22"/>
      <c r="M41" s="188"/>
      <c r="N41" s="13" t="s">
        <v>11</v>
      </c>
      <c r="O41" s="16"/>
      <c r="P41" s="174">
        <f>SUM(R39:R40)</f>
        <v>0</v>
      </c>
      <c r="Q41" s="174"/>
      <c r="R41" s="16"/>
      <c r="S41" s="220"/>
      <c r="T41" s="13" t="s">
        <v>11</v>
      </c>
      <c r="U41" s="16"/>
      <c r="V41" s="174">
        <v>0</v>
      </c>
      <c r="W41" s="174"/>
      <c r="X41" s="22"/>
      <c r="Y41" s="188"/>
      <c r="Z41" s="13" t="s">
        <v>11</v>
      </c>
      <c r="AA41" s="16"/>
      <c r="AB41" s="174">
        <v>0</v>
      </c>
      <c r="AC41" s="174"/>
      <c r="AD41" s="22"/>
      <c r="AE41" s="198"/>
      <c r="AF41" s="148" t="s">
        <v>11</v>
      </c>
      <c r="AG41" s="149"/>
      <c r="AH41" s="87"/>
      <c r="AI41" s="19"/>
      <c r="AJ41" s="238"/>
      <c r="AK41" s="238"/>
      <c r="AL41" s="238"/>
      <c r="AM41" s="238"/>
      <c r="AN41" s="5"/>
    </row>
    <row r="42" spans="1:39" s="48" customFormat="1" ht="36" customHeight="1">
      <c r="A42" s="42"/>
      <c r="B42" s="43"/>
      <c r="C42" s="43"/>
      <c r="D42" s="63"/>
      <c r="E42" s="45"/>
      <c r="F42" s="46">
        <f>E42*D42</f>
        <v>0</v>
      </c>
      <c r="G42" s="47"/>
      <c r="H42" s="43" t="s">
        <v>16</v>
      </c>
      <c r="I42" s="43"/>
      <c r="J42" s="126">
        <v>256</v>
      </c>
      <c r="K42" s="43"/>
      <c r="L42" s="46">
        <f>K42*J42</f>
        <v>0</v>
      </c>
      <c r="M42" s="47"/>
      <c r="N42" s="43" t="s">
        <v>80</v>
      </c>
      <c r="O42" s="43"/>
      <c r="P42" s="126">
        <v>256</v>
      </c>
      <c r="Q42" s="45"/>
      <c r="R42" s="46">
        <f>Q42*P42</f>
        <v>0</v>
      </c>
      <c r="S42" s="47"/>
      <c r="T42" s="43" t="s">
        <v>16</v>
      </c>
      <c r="U42" s="43"/>
      <c r="V42" s="126">
        <v>256</v>
      </c>
      <c r="W42" s="43"/>
      <c r="X42" s="46">
        <f>W42*V42</f>
        <v>0</v>
      </c>
      <c r="Y42" s="47"/>
      <c r="Z42" s="43"/>
      <c r="AA42" s="43"/>
      <c r="AB42" s="44"/>
      <c r="AC42" s="43"/>
      <c r="AD42" s="46">
        <f>AB42*AC42</f>
        <v>0</v>
      </c>
      <c r="AE42" s="47"/>
      <c r="AF42" s="43"/>
      <c r="AJ42" s="238"/>
      <c r="AK42" s="238"/>
      <c r="AL42" s="238"/>
      <c r="AM42" s="238"/>
    </row>
    <row r="43" spans="1:40" s="41" customFormat="1" ht="21.75" customHeight="1" hidden="1">
      <c r="A43" s="224" t="s">
        <v>3</v>
      </c>
      <c r="B43" s="224"/>
      <c r="C43" s="34"/>
      <c r="D43" s="180">
        <f>SUM(F16+F24+F30+F38+F41)</f>
        <v>0</v>
      </c>
      <c r="E43" s="180"/>
      <c r="F43" s="36"/>
      <c r="G43" s="164" t="s">
        <v>3</v>
      </c>
      <c r="H43" s="164"/>
      <c r="I43" s="34"/>
      <c r="J43" s="180">
        <f>SUM(L16+L24+L30+L38+L41)</f>
        <v>0</v>
      </c>
      <c r="K43" s="180"/>
      <c r="L43" s="37"/>
      <c r="M43" s="164" t="s">
        <v>3</v>
      </c>
      <c r="N43" s="164"/>
      <c r="O43" s="34"/>
      <c r="P43" s="180">
        <f>SUM(R16+R24+R30+R38+R41)</f>
        <v>0</v>
      </c>
      <c r="Q43" s="180"/>
      <c r="R43" s="34"/>
      <c r="S43" s="225" t="s">
        <v>3</v>
      </c>
      <c r="T43" s="164"/>
      <c r="U43" s="34"/>
      <c r="V43" s="180">
        <f>SUM(X16+X24+X30+X38+X41)</f>
        <v>0</v>
      </c>
      <c r="W43" s="180"/>
      <c r="X43" s="34"/>
      <c r="Y43" s="164" t="s">
        <v>3</v>
      </c>
      <c r="Z43" s="164"/>
      <c r="AA43" s="34"/>
      <c r="AB43" s="180">
        <f>SUM(AD16+AD24+AD30+AD38+AD41)</f>
        <v>0</v>
      </c>
      <c r="AC43" s="180"/>
      <c r="AD43" s="34"/>
      <c r="AE43" s="164" t="s">
        <v>3</v>
      </c>
      <c r="AF43" s="164"/>
      <c r="AG43" s="37"/>
      <c r="AH43" s="49"/>
      <c r="AI43" s="14"/>
      <c r="AJ43" s="238"/>
      <c r="AK43" s="238"/>
      <c r="AL43" s="238"/>
      <c r="AM43" s="238"/>
      <c r="AN43" s="5"/>
    </row>
    <row r="44" spans="1:39" s="5" customFormat="1" ht="19.5" customHeight="1">
      <c r="A44" s="221" t="s">
        <v>13</v>
      </c>
      <c r="B44" s="50" t="s">
        <v>69</v>
      </c>
      <c r="C44" s="51"/>
      <c r="D44" s="179"/>
      <c r="E44" s="179"/>
      <c r="F44" s="51"/>
      <c r="G44" s="189" t="s">
        <v>13</v>
      </c>
      <c r="H44" s="50" t="s">
        <v>69</v>
      </c>
      <c r="I44" s="51"/>
      <c r="J44" s="179">
        <v>5</v>
      </c>
      <c r="K44" s="179"/>
      <c r="L44" s="51"/>
      <c r="M44" s="189" t="s">
        <v>13</v>
      </c>
      <c r="N44" s="50" t="s">
        <v>69</v>
      </c>
      <c r="O44" s="51"/>
      <c r="P44" s="179">
        <v>4.5</v>
      </c>
      <c r="Q44" s="179"/>
      <c r="R44" s="51"/>
      <c r="S44" s="189" t="s">
        <v>13</v>
      </c>
      <c r="T44" s="50" t="s">
        <v>69</v>
      </c>
      <c r="U44" s="51"/>
      <c r="V44" s="179">
        <v>4.8</v>
      </c>
      <c r="W44" s="179"/>
      <c r="X44" s="51"/>
      <c r="Y44" s="189" t="s">
        <v>13</v>
      </c>
      <c r="Z44" s="50" t="s">
        <v>69</v>
      </c>
      <c r="AA44" s="51"/>
      <c r="AB44" s="179">
        <v>5</v>
      </c>
      <c r="AC44" s="179"/>
      <c r="AD44" s="51"/>
      <c r="AE44" s="189"/>
      <c r="AF44" s="50"/>
      <c r="AG44" s="194"/>
      <c r="AH44" s="195"/>
      <c r="AJ44" s="238"/>
      <c r="AK44" s="238"/>
      <c r="AL44" s="238"/>
      <c r="AM44" s="238"/>
    </row>
    <row r="45" spans="1:39" s="5" customFormat="1" ht="19.5" customHeight="1">
      <c r="A45" s="222"/>
      <c r="B45" s="52" t="s">
        <v>70</v>
      </c>
      <c r="C45" s="53"/>
      <c r="D45" s="192"/>
      <c r="E45" s="193"/>
      <c r="F45" s="53"/>
      <c r="G45" s="190"/>
      <c r="H45" s="52" t="s">
        <v>70</v>
      </c>
      <c r="I45" s="53"/>
      <c r="J45" s="192">
        <v>1.2</v>
      </c>
      <c r="K45" s="193"/>
      <c r="L45" s="53"/>
      <c r="M45" s="190"/>
      <c r="N45" s="52" t="s">
        <v>70</v>
      </c>
      <c r="O45" s="53"/>
      <c r="P45" s="192">
        <v>1.2</v>
      </c>
      <c r="Q45" s="193"/>
      <c r="R45" s="53"/>
      <c r="S45" s="190"/>
      <c r="T45" s="52" t="s">
        <v>70</v>
      </c>
      <c r="U45" s="53"/>
      <c r="V45" s="192">
        <v>1</v>
      </c>
      <c r="W45" s="193"/>
      <c r="X45" s="53"/>
      <c r="Y45" s="190"/>
      <c r="Z45" s="52" t="s">
        <v>70</v>
      </c>
      <c r="AA45" s="53"/>
      <c r="AB45" s="192">
        <v>1.2</v>
      </c>
      <c r="AC45" s="193"/>
      <c r="AD45" s="53"/>
      <c r="AE45" s="190"/>
      <c r="AF45" s="52"/>
      <c r="AG45" s="184"/>
      <c r="AH45" s="185"/>
      <c r="AJ45" s="238"/>
      <c r="AK45" s="238"/>
      <c r="AL45" s="238"/>
      <c r="AM45" s="238"/>
    </row>
    <row r="46" spans="1:39" s="5" customFormat="1" ht="19.5" customHeight="1">
      <c r="A46" s="222"/>
      <c r="B46" s="52" t="s">
        <v>71</v>
      </c>
      <c r="C46" s="53"/>
      <c r="D46" s="192"/>
      <c r="E46" s="193"/>
      <c r="F46" s="53"/>
      <c r="G46" s="190"/>
      <c r="H46" s="52" t="s">
        <v>71</v>
      </c>
      <c r="I46" s="53"/>
      <c r="J46" s="192">
        <v>1</v>
      </c>
      <c r="K46" s="193"/>
      <c r="L46" s="53"/>
      <c r="M46" s="190"/>
      <c r="N46" s="52" t="s">
        <v>93</v>
      </c>
      <c r="O46" s="53"/>
      <c r="P46" s="192">
        <v>1</v>
      </c>
      <c r="Q46" s="193"/>
      <c r="R46" s="53"/>
      <c r="S46" s="190"/>
      <c r="T46" s="52" t="s">
        <v>71</v>
      </c>
      <c r="U46" s="53"/>
      <c r="V46" s="192">
        <v>1</v>
      </c>
      <c r="W46" s="193"/>
      <c r="X46" s="53"/>
      <c r="Y46" s="190"/>
      <c r="Z46" s="52" t="s">
        <v>71</v>
      </c>
      <c r="AA46" s="53"/>
      <c r="AB46" s="192"/>
      <c r="AC46" s="193"/>
      <c r="AD46" s="53"/>
      <c r="AE46" s="190"/>
      <c r="AF46" s="52"/>
      <c r="AG46" s="184"/>
      <c r="AH46" s="185"/>
      <c r="AJ46" s="238"/>
      <c r="AK46" s="238"/>
      <c r="AL46" s="238"/>
      <c r="AM46" s="238"/>
    </row>
    <row r="47" spans="1:39" s="5" customFormat="1" ht="19.5" customHeight="1">
      <c r="A47" s="222"/>
      <c r="B47" s="52" t="s">
        <v>72</v>
      </c>
      <c r="C47" s="53"/>
      <c r="D47" s="192"/>
      <c r="E47" s="193"/>
      <c r="F47" s="53"/>
      <c r="G47" s="190"/>
      <c r="H47" s="52" t="s">
        <v>72</v>
      </c>
      <c r="I47" s="53"/>
      <c r="J47" s="192">
        <v>2.5</v>
      </c>
      <c r="K47" s="193"/>
      <c r="L47" s="53"/>
      <c r="M47" s="190"/>
      <c r="N47" s="52" t="s">
        <v>72</v>
      </c>
      <c r="O47" s="53"/>
      <c r="P47" s="192">
        <v>2.5</v>
      </c>
      <c r="Q47" s="193"/>
      <c r="R47" s="53"/>
      <c r="S47" s="190"/>
      <c r="T47" s="52" t="s">
        <v>72</v>
      </c>
      <c r="U47" s="53"/>
      <c r="V47" s="192">
        <v>3</v>
      </c>
      <c r="W47" s="193"/>
      <c r="X47" s="53"/>
      <c r="Y47" s="190"/>
      <c r="Z47" s="52" t="s">
        <v>72</v>
      </c>
      <c r="AA47" s="53"/>
      <c r="AB47" s="192">
        <v>2.5</v>
      </c>
      <c r="AC47" s="193"/>
      <c r="AD47" s="53"/>
      <c r="AE47" s="190"/>
      <c r="AF47" s="52"/>
      <c r="AG47" s="184"/>
      <c r="AH47" s="185"/>
      <c r="AJ47" s="238"/>
      <c r="AK47" s="238"/>
      <c r="AL47" s="238"/>
      <c r="AM47" s="238"/>
    </row>
    <row r="48" spans="1:39" s="5" customFormat="1" ht="19.5" customHeight="1">
      <c r="A48" s="222"/>
      <c r="B48" s="52" t="s">
        <v>73</v>
      </c>
      <c r="C48" s="53"/>
      <c r="D48" s="192"/>
      <c r="E48" s="193"/>
      <c r="F48" s="53"/>
      <c r="G48" s="190"/>
      <c r="H48" s="52" t="s">
        <v>73</v>
      </c>
      <c r="I48" s="53"/>
      <c r="J48" s="192">
        <v>3</v>
      </c>
      <c r="K48" s="193"/>
      <c r="L48" s="53"/>
      <c r="M48" s="190"/>
      <c r="N48" s="52" t="s">
        <v>73</v>
      </c>
      <c r="O48" s="53"/>
      <c r="P48" s="192">
        <v>2.5</v>
      </c>
      <c r="Q48" s="193"/>
      <c r="R48" s="53"/>
      <c r="S48" s="190"/>
      <c r="T48" s="52" t="s">
        <v>73</v>
      </c>
      <c r="U48" s="53"/>
      <c r="V48" s="192">
        <v>2.5</v>
      </c>
      <c r="W48" s="193"/>
      <c r="X48" s="53"/>
      <c r="Y48" s="190"/>
      <c r="Z48" s="52" t="s">
        <v>73</v>
      </c>
      <c r="AA48" s="53"/>
      <c r="AB48" s="192">
        <v>2.5</v>
      </c>
      <c r="AC48" s="193"/>
      <c r="AD48" s="53"/>
      <c r="AE48" s="190"/>
      <c r="AF48" s="52"/>
      <c r="AG48" s="184"/>
      <c r="AH48" s="185"/>
      <c r="AJ48" s="238"/>
      <c r="AK48" s="238"/>
      <c r="AL48" s="238"/>
      <c r="AM48" s="238"/>
    </row>
    <row r="49" spans="1:39" s="5" customFormat="1" ht="19.5" customHeight="1" thickBot="1">
      <c r="A49" s="223"/>
      <c r="B49" s="54" t="s">
        <v>74</v>
      </c>
      <c r="C49" s="55"/>
      <c r="D49" s="186"/>
      <c r="E49" s="186"/>
      <c r="F49" s="55"/>
      <c r="G49" s="191"/>
      <c r="H49" s="54" t="s">
        <v>74</v>
      </c>
      <c r="I49" s="55"/>
      <c r="J49" s="186">
        <v>762.5</v>
      </c>
      <c r="K49" s="186"/>
      <c r="L49" s="55"/>
      <c r="M49" s="191"/>
      <c r="N49" s="54" t="s">
        <v>74</v>
      </c>
      <c r="O49" s="55"/>
      <c r="P49" s="186">
        <v>765</v>
      </c>
      <c r="Q49" s="186"/>
      <c r="R49" s="55"/>
      <c r="S49" s="191"/>
      <c r="T49" s="54" t="s">
        <v>74</v>
      </c>
      <c r="U49" s="55"/>
      <c r="V49" s="186">
        <v>758.5</v>
      </c>
      <c r="W49" s="186"/>
      <c r="X49" s="55"/>
      <c r="Y49" s="191"/>
      <c r="Z49" s="54" t="s">
        <v>74</v>
      </c>
      <c r="AA49" s="55"/>
      <c r="AB49" s="186">
        <v>680</v>
      </c>
      <c r="AC49" s="186"/>
      <c r="AD49" s="55"/>
      <c r="AE49" s="191"/>
      <c r="AF49" s="54"/>
      <c r="AG49" s="177"/>
      <c r="AH49" s="178"/>
      <c r="AJ49" s="238"/>
      <c r="AK49" s="238"/>
      <c r="AL49" s="238"/>
      <c r="AM49" s="238"/>
    </row>
    <row r="50" spans="1:39" ht="22.5" customHeight="1">
      <c r="A50" s="39"/>
      <c r="B50" s="227" t="s">
        <v>14</v>
      </c>
      <c r="C50" s="227"/>
      <c r="D50" s="227"/>
      <c r="E50" s="227"/>
      <c r="F50" s="39"/>
      <c r="G50" s="39"/>
      <c r="H50" s="56"/>
      <c r="I50" s="39"/>
      <c r="J50" s="226"/>
      <c r="K50" s="226"/>
      <c r="L50" s="226"/>
      <c r="M50" s="226"/>
      <c r="N50" s="226"/>
      <c r="O50" s="39"/>
      <c r="P50" s="226"/>
      <c r="Q50" s="226"/>
      <c r="R50" s="226"/>
      <c r="S50" s="226"/>
      <c r="T50" s="226"/>
      <c r="U50" s="39"/>
      <c r="V50" s="226"/>
      <c r="W50" s="226"/>
      <c r="X50" s="226"/>
      <c r="Y50" s="226"/>
      <c r="Z50" s="226"/>
      <c r="AA50" s="175"/>
      <c r="AB50" s="175"/>
      <c r="AC50" s="175"/>
      <c r="AD50" s="175"/>
      <c r="AE50" s="175"/>
      <c r="AF50" s="175"/>
      <c r="AG50" s="175"/>
      <c r="AH50" s="175"/>
      <c r="AI50" s="57"/>
      <c r="AJ50" s="238"/>
      <c r="AK50" s="238"/>
      <c r="AL50" s="238"/>
      <c r="AM50" s="238"/>
    </row>
    <row r="51" spans="36:39" ht="22.5" customHeight="1">
      <c r="AJ51" s="238"/>
      <c r="AK51" s="238"/>
      <c r="AL51" s="238"/>
      <c r="AM51" s="238"/>
    </row>
    <row r="52" spans="31:39" ht="22.5" customHeight="1">
      <c r="AE52" s="2"/>
      <c r="AF52" s="2"/>
      <c r="AG52" s="82"/>
      <c r="AJ52" s="238"/>
      <c r="AK52" s="238"/>
      <c r="AL52" s="238"/>
      <c r="AM52" s="238"/>
    </row>
    <row r="53" spans="31:39" ht="22.5" customHeight="1">
      <c r="AE53" s="2"/>
      <c r="AF53" s="2"/>
      <c r="AG53" s="82"/>
      <c r="AJ53" s="238"/>
      <c r="AK53" s="238"/>
      <c r="AL53" s="238"/>
      <c r="AM53" s="238"/>
    </row>
    <row r="54" spans="31:39" ht="22.5" customHeight="1">
      <c r="AE54" s="2"/>
      <c r="AF54" s="2"/>
      <c r="AG54" s="82"/>
      <c r="AJ54" s="238"/>
      <c r="AK54" s="238"/>
      <c r="AL54" s="238"/>
      <c r="AM54" s="238"/>
    </row>
    <row r="55" spans="31:39" ht="22.5" customHeight="1">
      <c r="AE55" s="2"/>
      <c r="AF55" s="2"/>
      <c r="AG55" s="82"/>
      <c r="AJ55" s="238"/>
      <c r="AK55" s="238"/>
      <c r="AL55" s="238"/>
      <c r="AM55" s="238"/>
    </row>
    <row r="56" spans="31:39" ht="22.5" customHeight="1">
      <c r="AE56" s="2"/>
      <c r="AF56" s="2"/>
      <c r="AG56" s="82"/>
      <c r="AJ56" s="238"/>
      <c r="AK56" s="238"/>
      <c r="AL56" s="238"/>
      <c r="AM56" s="238"/>
    </row>
    <row r="57" spans="31:39" ht="22.5" customHeight="1">
      <c r="AE57" s="2"/>
      <c r="AF57" s="2"/>
      <c r="AG57" s="82"/>
      <c r="AJ57" s="238"/>
      <c r="AK57" s="238"/>
      <c r="AL57" s="238"/>
      <c r="AM57" s="238"/>
    </row>
  </sheetData>
  <mergeCells count="121">
    <mergeCell ref="A1:AH1"/>
    <mergeCell ref="A2:AH2"/>
    <mergeCell ref="A3:AD3"/>
    <mergeCell ref="A4:A6"/>
    <mergeCell ref="B4:E4"/>
    <mergeCell ref="F4:F6"/>
    <mergeCell ref="G4:G6"/>
    <mergeCell ref="H4:K4"/>
    <mergeCell ref="L4:L6"/>
    <mergeCell ref="M4:M6"/>
    <mergeCell ref="N4:Q4"/>
    <mergeCell ref="R4:R6"/>
    <mergeCell ref="S4:S6"/>
    <mergeCell ref="T4:W4"/>
    <mergeCell ref="X4:X6"/>
    <mergeCell ref="Y4:Y6"/>
    <mergeCell ref="Z4:AC4"/>
    <mergeCell ref="AG49:AH49"/>
    <mergeCell ref="AD4:AD6"/>
    <mergeCell ref="AB44:AC44"/>
    <mergeCell ref="AB43:AC43"/>
    <mergeCell ref="Z15:AB15"/>
    <mergeCell ref="AE43:AF43"/>
    <mergeCell ref="Y43:Z43"/>
    <mergeCell ref="Y31:Y38"/>
    <mergeCell ref="Y39:Y41"/>
    <mergeCell ref="AK4:AK57"/>
    <mergeCell ref="Y44:Y49"/>
    <mergeCell ref="AE44:AE49"/>
    <mergeCell ref="AB45:AC45"/>
    <mergeCell ref="AB46:AC46"/>
    <mergeCell ref="AB47:AC47"/>
    <mergeCell ref="AB48:AC48"/>
    <mergeCell ref="AA50:AH50"/>
    <mergeCell ref="AE4:AE6"/>
    <mergeCell ref="AF4:AG4"/>
    <mergeCell ref="AL4:AL57"/>
    <mergeCell ref="AB41:AC41"/>
    <mergeCell ref="AG44:AH44"/>
    <mergeCell ref="AG45:AH45"/>
    <mergeCell ref="AG46:AH46"/>
    <mergeCell ref="AG47:AH47"/>
    <mergeCell ref="AG48:AH48"/>
    <mergeCell ref="AB49:AC49"/>
    <mergeCell ref="AH4:AH6"/>
    <mergeCell ref="AJ4:AJ57"/>
    <mergeCell ref="AM4:AM57"/>
    <mergeCell ref="D5:E5"/>
    <mergeCell ref="J5:K5"/>
    <mergeCell ref="P5:Q5"/>
    <mergeCell ref="V5:W5"/>
    <mergeCell ref="AB5:AC5"/>
    <mergeCell ref="Y7:Y16"/>
    <mergeCell ref="AE7:AE41"/>
    <mergeCell ref="Y17:Y24"/>
    <mergeCell ref="Y25:Y30"/>
    <mergeCell ref="A7:A16"/>
    <mergeCell ref="G7:G16"/>
    <mergeCell ref="M7:M16"/>
    <mergeCell ref="S7:S16"/>
    <mergeCell ref="B7:D16"/>
    <mergeCell ref="A25:A30"/>
    <mergeCell ref="G25:G30"/>
    <mergeCell ref="M25:M30"/>
    <mergeCell ref="S25:S30"/>
    <mergeCell ref="A17:A24"/>
    <mergeCell ref="G17:G24"/>
    <mergeCell ref="M17:M24"/>
    <mergeCell ref="S17:S24"/>
    <mergeCell ref="A31:A38"/>
    <mergeCell ref="G31:G38"/>
    <mergeCell ref="M31:M38"/>
    <mergeCell ref="S31:S38"/>
    <mergeCell ref="A39:A41"/>
    <mergeCell ref="G39:G41"/>
    <mergeCell ref="M39:M41"/>
    <mergeCell ref="S39:S41"/>
    <mergeCell ref="D41:E41"/>
    <mergeCell ref="J41:K41"/>
    <mergeCell ref="P41:Q41"/>
    <mergeCell ref="V47:W47"/>
    <mergeCell ref="M44:M49"/>
    <mergeCell ref="A43:B43"/>
    <mergeCell ref="D43:E43"/>
    <mergeCell ref="G43:H43"/>
    <mergeCell ref="J43:K43"/>
    <mergeCell ref="A44:A49"/>
    <mergeCell ref="D44:E44"/>
    <mergeCell ref="G44:G49"/>
    <mergeCell ref="J44:K44"/>
    <mergeCell ref="V41:W41"/>
    <mergeCell ref="M43:N43"/>
    <mergeCell ref="P43:Q43"/>
    <mergeCell ref="S43:T43"/>
    <mergeCell ref="V43:W43"/>
    <mergeCell ref="D45:E45"/>
    <mergeCell ref="J45:K45"/>
    <mergeCell ref="D46:E46"/>
    <mergeCell ref="J47:K47"/>
    <mergeCell ref="J46:K46"/>
    <mergeCell ref="D47:E47"/>
    <mergeCell ref="V44:W44"/>
    <mergeCell ref="V49:W49"/>
    <mergeCell ref="P45:Q45"/>
    <mergeCell ref="V46:W46"/>
    <mergeCell ref="P47:Q47"/>
    <mergeCell ref="V45:W45"/>
    <mergeCell ref="P46:Q46"/>
    <mergeCell ref="P44:Q44"/>
    <mergeCell ref="S44:S49"/>
    <mergeCell ref="P48:Q48"/>
    <mergeCell ref="P50:T50"/>
    <mergeCell ref="V50:Z50"/>
    <mergeCell ref="D48:E48"/>
    <mergeCell ref="J48:K48"/>
    <mergeCell ref="B50:E50"/>
    <mergeCell ref="J50:N50"/>
    <mergeCell ref="P49:Q49"/>
    <mergeCell ref="V48:W48"/>
    <mergeCell ref="D49:E49"/>
    <mergeCell ref="J49:K49"/>
  </mergeCells>
  <printOptions horizontalCentered="1"/>
  <pageMargins left="0.17" right="0.15748031496062992" top="0.28" bottom="0.17" header="0.88" footer="0.17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2011-10-04T02:08:58Z</cp:lastPrinted>
  <dcterms:created xsi:type="dcterms:W3CDTF">1997-01-14T01:50:29Z</dcterms:created>
  <dcterms:modified xsi:type="dcterms:W3CDTF">2011-10-06T02:55:04Z</dcterms:modified>
  <cp:category/>
  <cp:version/>
  <cp:contentType/>
  <cp:contentStatus/>
</cp:coreProperties>
</file>