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10" sheetId="1" r:id="rId1"/>
    <sheet name="10 (4.8修改後 )" sheetId="2" r:id="rId2"/>
  </sheets>
  <definedNames>
    <definedName name="_xlnm.Print_Area" localSheetId="0">'10'!$A$1:$AF$35</definedName>
    <definedName name="_xlnm.Print_Area" localSheetId="1">'10 (4.8修改後 )'!$A$1:$AF$41</definedName>
  </definedNames>
  <calcPr fullCalcOnLoad="1"/>
</workbook>
</file>

<file path=xl/sharedStrings.xml><?xml version="1.0" encoding="utf-8"?>
<sst xmlns="http://schemas.openxmlformats.org/spreadsheetml/2006/main" count="430" uniqueCount="117">
  <si>
    <t xml:space="preserve">頭洲國民小學103學年度下學期第十週午餐食譜設計表            </t>
  </si>
  <si>
    <t>米食</t>
  </si>
  <si>
    <t>米食</t>
  </si>
  <si>
    <t>2月23日(六)</t>
  </si>
  <si>
    <t>用餐人數</t>
  </si>
  <si>
    <t>合計</t>
  </si>
  <si>
    <t>合計</t>
  </si>
  <si>
    <t>用餐人數</t>
  </si>
  <si>
    <t>合計</t>
  </si>
  <si>
    <t>用餐人數</t>
  </si>
  <si>
    <t>合計</t>
  </si>
  <si>
    <t>食材</t>
  </si>
  <si>
    <t>單量(g)</t>
  </si>
  <si>
    <t>數量</t>
  </si>
  <si>
    <t>預估單價</t>
  </si>
  <si>
    <t>紅燒肉</t>
  </si>
  <si>
    <t>肉丁</t>
  </si>
  <si>
    <t>京都子雞</t>
  </si>
  <si>
    <t>雞丁</t>
  </si>
  <si>
    <t>茄汁蛋炒飯</t>
  </si>
  <si>
    <t>洗選蛋</t>
  </si>
  <si>
    <t>香酥鲭魚</t>
  </si>
  <si>
    <t>鯖魚55G</t>
  </si>
  <si>
    <t>家常雞丁</t>
  </si>
  <si>
    <t>醬燒大排</t>
  </si>
  <si>
    <t>富統醬燒大排75G</t>
  </si>
  <si>
    <t>白蘿蔔</t>
  </si>
  <si>
    <t>地瓜</t>
  </si>
  <si>
    <t>火腿丁</t>
  </si>
  <si>
    <t>馬玲薯去皮</t>
  </si>
  <si>
    <t>紅蘿蔔</t>
  </si>
  <si>
    <t>甜麵醬</t>
  </si>
  <si>
    <t>絞肉</t>
  </si>
  <si>
    <t>醬燒大排-備品</t>
  </si>
  <si>
    <t>5份</t>
  </si>
  <si>
    <t>不計價</t>
  </si>
  <si>
    <t>三色丁CAS</t>
  </si>
  <si>
    <t>絞紅蔥頭</t>
  </si>
  <si>
    <t>洋蔥</t>
  </si>
  <si>
    <r>
      <rPr>
        <b/>
        <sz val="14"/>
        <color indexed="10"/>
        <rFont val="標楷體"/>
        <family val="4"/>
      </rPr>
      <t>重量小計</t>
    </r>
  </si>
  <si>
    <t>重量小計</t>
  </si>
  <si>
    <t>小瓜炒蒟蒻片</t>
  </si>
  <si>
    <t>小黃瓜</t>
  </si>
  <si>
    <t>玉米扒豆腐</t>
  </si>
  <si>
    <t>豆腐4.5K-非</t>
  </si>
  <si>
    <t>醬爆干片</t>
  </si>
  <si>
    <t>肉片</t>
  </si>
  <si>
    <t>白菜滷</t>
  </si>
  <si>
    <t>大白菜</t>
  </si>
  <si>
    <t>香滷海絲</t>
  </si>
  <si>
    <t>海帶絲</t>
  </si>
  <si>
    <t>素腰花片</t>
  </si>
  <si>
    <t>玉米粒-非基改</t>
  </si>
  <si>
    <t>豆干片</t>
  </si>
  <si>
    <t>紅蘿蔔</t>
  </si>
  <si>
    <t>紅蘿蔔絲</t>
  </si>
  <si>
    <t>木耳絲</t>
  </si>
  <si>
    <t>毛豆片</t>
  </si>
  <si>
    <t>高麗菜</t>
  </si>
  <si>
    <t>小木耳</t>
  </si>
  <si>
    <t>薑絲</t>
  </si>
  <si>
    <t>芹菜</t>
  </si>
  <si>
    <t>芋頭大丁(冷</t>
  </si>
  <si>
    <t>油麵筋泡</t>
  </si>
  <si>
    <t>青蔥</t>
  </si>
  <si>
    <r>
      <rPr>
        <b/>
        <sz val="14"/>
        <rFont val="標楷體"/>
        <family val="4"/>
      </rPr>
      <t>青菜</t>
    </r>
  </si>
  <si>
    <t>大陸A菜</t>
  </si>
  <si>
    <t>有機東京白</t>
  </si>
  <si>
    <t>有機小松菜</t>
  </si>
  <si>
    <t>青江菜</t>
  </si>
  <si>
    <t>青菜</t>
  </si>
  <si>
    <t>蒜末</t>
  </si>
  <si>
    <t>大滷湯</t>
  </si>
  <si>
    <t>黃瓜大骨湯</t>
  </si>
  <si>
    <t>大黃瓜</t>
  </si>
  <si>
    <t>綠豆西谷米</t>
  </si>
  <si>
    <t>綠豆</t>
  </si>
  <si>
    <t>海芽湯</t>
  </si>
  <si>
    <t>乾海芽</t>
  </si>
  <si>
    <t>蘿蔔腰花湯</t>
  </si>
  <si>
    <t>素腰花</t>
  </si>
  <si>
    <t>大骨</t>
  </si>
  <si>
    <t>西谷米</t>
  </si>
  <si>
    <t>白蘿蔔去皮</t>
  </si>
  <si>
    <t>竹筍去殼</t>
  </si>
  <si>
    <t>金針菇</t>
  </si>
  <si>
    <t>二砂</t>
  </si>
  <si>
    <t>小魚干</t>
  </si>
  <si>
    <t>薑片</t>
  </si>
  <si>
    <t>一週合計</t>
  </si>
  <si>
    <r>
      <rPr>
        <sz val="14"/>
        <color indexed="8"/>
        <rFont val="標楷體"/>
        <family val="4"/>
      </rPr>
      <t>水果</t>
    </r>
  </si>
  <si>
    <t>平均一天</t>
  </si>
  <si>
    <r>
      <rPr>
        <b/>
        <sz val="14"/>
        <rFont val="標楷體"/>
        <family val="4"/>
      </rPr>
      <t>合計</t>
    </r>
  </si>
  <si>
    <t>合計</t>
  </si>
  <si>
    <t>熱量</t>
  </si>
  <si>
    <t>全穀根莖類</t>
  </si>
  <si>
    <t>蔬菜類</t>
  </si>
  <si>
    <t>水果類</t>
  </si>
  <si>
    <t>乳品類</t>
  </si>
  <si>
    <t>豆魚肉蛋類</t>
  </si>
  <si>
    <t>油脂類</t>
  </si>
  <si>
    <t>瓜仔肉</t>
  </si>
  <si>
    <t>絞豆干丁-非</t>
  </si>
  <si>
    <t>絞花瓜</t>
  </si>
  <si>
    <t>蒜末</t>
  </si>
  <si>
    <t>洋蔥</t>
  </si>
  <si>
    <t>雙色蘿蔔大骨湯</t>
  </si>
  <si>
    <t>白蘿蔔</t>
  </si>
  <si>
    <t>紅蘿蔔</t>
  </si>
  <si>
    <t>大骨</t>
  </si>
  <si>
    <t>肉絲</t>
  </si>
  <si>
    <t>絞肉</t>
  </si>
  <si>
    <t>四分干丁</t>
  </si>
  <si>
    <t>芭樂</t>
  </si>
  <si>
    <t>咖哩粉600g</t>
  </si>
  <si>
    <t>火腿丁-台畜</t>
  </si>
  <si>
    <t>咖哩雞丁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</si>
</sst>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#,###&quot;人&quot;"/>
    <numFmt numFmtId="182" formatCode="0&quot;條&quot;"/>
    <numFmt numFmtId="183" formatCode="0_ "/>
    <numFmt numFmtId="184" formatCode="0_ &quot;份&quot;"/>
    <numFmt numFmtId="185" formatCode="0.0"/>
    <numFmt numFmtId="186" formatCode="0.0_);[Red]\(0.0\)"/>
    <numFmt numFmtId="187" formatCode="#,###&quot;份&quot;"/>
    <numFmt numFmtId="188" formatCode="0.0_ "/>
    <numFmt numFmtId="189" formatCode="0&quot;板&quot;"/>
    <numFmt numFmtId="190" formatCode="0&quot;條&quot;\ "/>
    <numFmt numFmtId="191" formatCode="0&quot;份&quot;"/>
    <numFmt numFmtId="192" formatCode="0&quot;桶&quot;"/>
    <numFmt numFmtId="193" formatCode="0.0;_᠀"/>
    <numFmt numFmtId="194" formatCode="0&quot;罐&quot;"/>
    <numFmt numFmtId="195" formatCode="0;_᠀"/>
    <numFmt numFmtId="196" formatCode="0&quot;件&quot;"/>
    <numFmt numFmtId="197" formatCode="#,###.0&quot;份&quot;"/>
    <numFmt numFmtId="198" formatCode="###&quot;大卡&quot;"/>
    <numFmt numFmtId="199" formatCode="0&quot;盒&quot;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6"/>
      <name val="新細明體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標楷體"/>
      <family val="4"/>
    </font>
    <font>
      <b/>
      <sz val="14"/>
      <name val="Times New Roman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4"/>
      <name val="細明體"/>
      <family val="3"/>
    </font>
    <font>
      <sz val="14"/>
      <color indexed="10"/>
      <name val="標楷體"/>
      <family val="4"/>
    </font>
    <font>
      <sz val="14"/>
      <color indexed="10"/>
      <name val="細明體"/>
      <family val="3"/>
    </font>
    <font>
      <b/>
      <sz val="12"/>
      <color indexed="10"/>
      <name val="標楷體"/>
      <family val="4"/>
    </font>
    <font>
      <b/>
      <sz val="14"/>
      <color indexed="10"/>
      <name val="Times New Roman"/>
      <family val="1"/>
    </font>
    <font>
      <b/>
      <sz val="14"/>
      <color indexed="10"/>
      <name val="標楷體"/>
      <family val="4"/>
    </font>
    <font>
      <sz val="16"/>
      <name val="標楷體"/>
      <family val="4"/>
    </font>
    <font>
      <sz val="14"/>
      <color indexed="8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1"/>
      <name val="新細明體"/>
      <family val="1"/>
    </font>
    <font>
      <b/>
      <sz val="13"/>
      <name val="標楷體"/>
      <family val="4"/>
    </font>
    <font>
      <sz val="8"/>
      <color indexed="8"/>
      <name val="標楷體"/>
      <family val="4"/>
    </font>
    <font>
      <b/>
      <sz val="17"/>
      <name val="標楷體"/>
      <family val="4"/>
    </font>
    <font>
      <sz val="8"/>
      <name val="Times New Roman"/>
      <family val="1"/>
    </font>
    <font>
      <b/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lightGray">
        <fgColor indexed="43"/>
        <bgColor indexed="9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0" borderId="1" applyNumberFormat="0" applyFill="0" applyAlignment="0" applyProtection="0"/>
    <xf numFmtId="0" fontId="34" fillId="0" borderId="2" applyNumberFormat="0" applyFill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5" applyNumberFormat="0" applyFill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4" fillId="17" borderId="13" applyNumberFormat="0" applyAlignment="0" applyProtection="0"/>
    <xf numFmtId="0" fontId="44" fillId="17" borderId="13" applyNumberFormat="0" applyAlignment="0" applyProtection="0"/>
    <xf numFmtId="0" fontId="45" fillId="23" borderId="14" applyNumberFormat="0" applyAlignment="0" applyProtection="0"/>
    <xf numFmtId="0" fontId="45" fillId="23" borderId="14" applyNumberFormat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4" borderId="15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1" fontId="4" fillId="24" borderId="15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shrinkToFit="1"/>
    </xf>
    <xf numFmtId="0" fontId="9" fillId="24" borderId="15" xfId="0" applyNumberFormat="1" applyFont="1" applyFill="1" applyBorder="1" applyAlignment="1">
      <alignment horizontal="center" vertical="center" shrinkToFit="1"/>
    </xf>
    <xf numFmtId="1" fontId="9" fillId="24" borderId="15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shrinkToFit="1"/>
    </xf>
    <xf numFmtId="0" fontId="9" fillId="24" borderId="15" xfId="52" applyNumberFormat="1" applyFont="1" applyFill="1" applyBorder="1" applyAlignment="1">
      <alignment horizontal="center" vertical="center"/>
      <protection/>
    </xf>
    <xf numFmtId="182" fontId="9" fillId="24" borderId="15" xfId="0" applyNumberFormat="1" applyFont="1" applyFill="1" applyBorder="1" applyAlignment="1">
      <alignment horizontal="center" vertical="center" shrinkToFit="1"/>
    </xf>
    <xf numFmtId="1" fontId="10" fillId="24" borderId="15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183" fontId="5" fillId="24" borderId="15" xfId="0" applyNumberFormat="1" applyFont="1" applyFill="1" applyBorder="1" applyAlignment="1">
      <alignment horizontal="center" vertical="center" shrinkToFit="1"/>
    </xf>
    <xf numFmtId="184" fontId="5" fillId="24" borderId="15" xfId="0" applyNumberFormat="1" applyFont="1" applyFill="1" applyBorder="1" applyAlignment="1">
      <alignment horizontal="center" vertical="center" shrinkToFit="1"/>
    </xf>
    <xf numFmtId="1" fontId="5" fillId="0" borderId="15" xfId="0" applyNumberFormat="1" applyFont="1" applyFill="1" applyBorder="1" applyAlignment="1">
      <alignment horizontal="center" vertical="center" shrinkToFit="1"/>
    </xf>
    <xf numFmtId="1" fontId="11" fillId="24" borderId="15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1" fontId="9" fillId="0" borderId="15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/>
    </xf>
    <xf numFmtId="183" fontId="7" fillId="24" borderId="15" xfId="0" applyNumberFormat="1" applyFont="1" applyFill="1" applyBorder="1" applyAlignment="1">
      <alignment horizontal="center" vertical="center" shrinkToFit="1"/>
    </xf>
    <xf numFmtId="1" fontId="7" fillId="24" borderId="15" xfId="0" applyNumberFormat="1" applyFont="1" applyFill="1" applyBorder="1" applyAlignment="1">
      <alignment horizontal="center" vertical="center" shrinkToFit="1"/>
    </xf>
    <xf numFmtId="1" fontId="5" fillId="24" borderId="15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4" fillId="24" borderId="15" xfId="0" applyNumberFormat="1" applyFont="1" applyFill="1" applyBorder="1" applyAlignment="1">
      <alignment horizontal="center" shrinkToFit="1"/>
    </xf>
    <xf numFmtId="0" fontId="7" fillId="25" borderId="15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shrinkToFit="1"/>
    </xf>
    <xf numFmtId="1" fontId="7" fillId="25" borderId="15" xfId="0" applyNumberFormat="1" applyFont="1" applyFill="1" applyBorder="1" applyAlignment="1">
      <alignment horizontal="center" vertical="center" shrinkToFit="1"/>
    </xf>
    <xf numFmtId="185" fontId="7" fillId="25" borderId="15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9" fillId="24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6" fillId="24" borderId="15" xfId="0" applyNumberFormat="1" applyFont="1" applyFill="1" applyBorder="1" applyAlignment="1">
      <alignment horizontal="center" vertical="center" shrinkToFit="1"/>
    </xf>
    <xf numFmtId="186" fontId="10" fillId="24" borderId="15" xfId="0" applyNumberFormat="1" applyFont="1" applyFill="1" applyBorder="1" applyAlignment="1">
      <alignment horizontal="center" vertical="center" shrinkToFit="1"/>
    </xf>
    <xf numFmtId="1" fontId="10" fillId="0" borderId="15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shrinkToFit="1"/>
    </xf>
    <xf numFmtId="185" fontId="5" fillId="24" borderId="15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187" fontId="9" fillId="0" borderId="15" xfId="0" applyNumberFormat="1" applyFont="1" applyFill="1" applyBorder="1" applyAlignment="1">
      <alignment horizontal="center" vertical="center"/>
    </xf>
    <xf numFmtId="0" fontId="9" fillId="0" borderId="15" xfId="52" applyFont="1" applyFill="1" applyBorder="1" applyAlignment="1">
      <alignment horizontal="center" vertical="center" shrinkToFit="1"/>
      <protection/>
    </xf>
    <xf numFmtId="0" fontId="17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185" fontId="10" fillId="24" borderId="15" xfId="0" applyNumberFormat="1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vertical="center" shrinkToFit="1"/>
    </xf>
    <xf numFmtId="0" fontId="20" fillId="24" borderId="16" xfId="0" applyFont="1" applyFill="1" applyBorder="1" applyAlignment="1">
      <alignment horizontal="center" vertical="center" shrinkToFit="1" readingOrder="1"/>
    </xf>
    <xf numFmtId="0" fontId="20" fillId="24" borderId="15" xfId="0" applyFont="1" applyFill="1" applyBorder="1" applyAlignment="1">
      <alignment horizontal="center" vertical="center" shrinkToFit="1" readingOrder="1"/>
    </xf>
    <xf numFmtId="188" fontId="10" fillId="24" borderId="15" xfId="0" applyNumberFormat="1" applyFont="1" applyFill="1" applyBorder="1" applyAlignment="1">
      <alignment horizontal="center" vertical="center" shrinkToFit="1"/>
    </xf>
    <xf numFmtId="0" fontId="19" fillId="24" borderId="15" xfId="0" applyFont="1" applyFill="1" applyBorder="1" applyAlignment="1">
      <alignment horizontal="center" vertical="center" shrinkToFit="1" readingOrder="1"/>
    </xf>
    <xf numFmtId="0" fontId="11" fillId="24" borderId="15" xfId="0" applyFont="1" applyFill="1" applyBorder="1" applyAlignment="1">
      <alignment horizontal="center" vertical="center" shrinkToFit="1"/>
    </xf>
    <xf numFmtId="185" fontId="11" fillId="24" borderId="15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wrapText="1"/>
    </xf>
    <xf numFmtId="189" fontId="9" fillId="24" borderId="15" xfId="0" applyNumberFormat="1" applyFont="1" applyFill="1" applyBorder="1" applyAlignment="1">
      <alignment horizontal="center" vertical="center" shrinkToFit="1"/>
    </xf>
    <xf numFmtId="0" fontId="7" fillId="24" borderId="15" xfId="0" applyFont="1" applyFill="1" applyBorder="1" applyAlignment="1">
      <alignment horizontal="center" vertical="center"/>
    </xf>
    <xf numFmtId="184" fontId="9" fillId="24" borderId="15" xfId="0" applyNumberFormat="1" applyFont="1" applyFill="1" applyBorder="1" applyAlignment="1">
      <alignment horizontal="center" vertical="center" shrinkToFit="1"/>
    </xf>
    <xf numFmtId="0" fontId="7" fillId="0" borderId="15" xfId="52" applyNumberFormat="1" applyFont="1" applyFill="1" applyBorder="1" applyAlignment="1">
      <alignment horizontal="left" vertical="center" shrinkToFit="1"/>
      <protection/>
    </xf>
    <xf numFmtId="0" fontId="7" fillId="24" borderId="15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 wrapText="1"/>
    </xf>
    <xf numFmtId="0" fontId="9" fillId="24" borderId="15" xfId="0" applyFont="1" applyFill="1" applyBorder="1" applyAlignment="1">
      <alignment horizontal="center" vertical="center"/>
    </xf>
    <xf numFmtId="190" fontId="9" fillId="24" borderId="15" xfId="0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shrinkToFit="1"/>
    </xf>
    <xf numFmtId="0" fontId="22" fillId="0" borderId="15" xfId="0" applyFont="1" applyFill="1" applyBorder="1" applyAlignment="1">
      <alignment horizontal="left" vertical="center"/>
    </xf>
    <xf numFmtId="191" fontId="9" fillId="24" borderId="15" xfId="0" applyNumberFormat="1" applyFont="1" applyFill="1" applyBorder="1" applyAlignment="1">
      <alignment horizontal="center" vertical="center" shrinkToFit="1"/>
    </xf>
    <xf numFmtId="192" fontId="9" fillId="24" borderId="15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shrinkToFit="1"/>
    </xf>
    <xf numFmtId="185" fontId="9" fillId="24" borderId="15" xfId="0" applyNumberFormat="1" applyFont="1" applyFill="1" applyBorder="1" applyAlignment="1">
      <alignment horizontal="center" vertical="center" shrinkToFit="1"/>
    </xf>
    <xf numFmtId="0" fontId="7" fillId="24" borderId="15" xfId="0" applyFont="1" applyFill="1" applyBorder="1" applyAlignment="1">
      <alignment horizontal="center" vertical="center" shrinkToFit="1"/>
    </xf>
    <xf numFmtId="0" fontId="9" fillId="24" borderId="15" xfId="0" applyFont="1" applyFill="1" applyBorder="1" applyAlignment="1">
      <alignment horizontal="center" vertical="center" shrinkToFit="1"/>
    </xf>
    <xf numFmtId="185" fontId="12" fillId="24" borderId="15" xfId="0" applyNumberFormat="1" applyFont="1" applyFill="1" applyBorder="1" applyAlignment="1">
      <alignment horizontal="center" vertical="center" shrinkToFit="1"/>
    </xf>
    <xf numFmtId="0" fontId="14" fillId="24" borderId="15" xfId="0" applyFont="1" applyFill="1" applyBorder="1" applyAlignment="1">
      <alignment shrinkToFit="1"/>
    </xf>
    <xf numFmtId="193" fontId="9" fillId="24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182" fontId="7" fillId="0" borderId="15" xfId="0" applyNumberFormat="1" applyFont="1" applyFill="1" applyBorder="1" applyAlignment="1">
      <alignment horizontal="center" vertical="center" shrinkToFit="1"/>
    </xf>
    <xf numFmtId="1" fontId="7" fillId="0" borderId="15" xfId="0" applyNumberFormat="1" applyFont="1" applyFill="1" applyBorder="1" applyAlignment="1">
      <alignment horizontal="center" vertical="center" shrinkToFit="1"/>
    </xf>
    <xf numFmtId="185" fontId="4" fillId="24" borderId="15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/>
    </xf>
    <xf numFmtId="0" fontId="12" fillId="24" borderId="15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shrinkToFit="1"/>
    </xf>
    <xf numFmtId="194" fontId="9" fillId="0" borderId="15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1" fontId="12" fillId="24" borderId="15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vertical="center" shrinkToFit="1"/>
    </xf>
    <xf numFmtId="1" fontId="9" fillId="0" borderId="15" xfId="0" applyNumberFormat="1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vertical="center" shrinkToFit="1"/>
    </xf>
    <xf numFmtId="195" fontId="9" fillId="24" borderId="15" xfId="0" applyNumberFormat="1" applyFont="1" applyFill="1" applyBorder="1" applyAlignment="1">
      <alignment horizontal="center" vertical="center" shrinkToFit="1"/>
    </xf>
    <xf numFmtId="0" fontId="20" fillId="17" borderId="15" xfId="0" applyFont="1" applyFill="1" applyBorder="1" applyAlignment="1">
      <alignment vertical="center" wrapText="1" shrinkToFit="1"/>
    </xf>
    <xf numFmtId="0" fontId="9" fillId="17" borderId="15" xfId="0" applyFont="1" applyFill="1" applyBorder="1" applyAlignment="1">
      <alignment horizontal="center" vertical="center" shrinkToFit="1"/>
    </xf>
    <xf numFmtId="1" fontId="9" fillId="17" borderId="15" xfId="0" applyNumberFormat="1" applyFont="1" applyFill="1" applyBorder="1" applyAlignment="1">
      <alignment horizontal="center" vertical="center" shrinkToFit="1"/>
    </xf>
    <xf numFmtId="1" fontId="14" fillId="17" borderId="15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left" vertical="center"/>
    </xf>
    <xf numFmtId="0" fontId="7" fillId="26" borderId="15" xfId="0" applyFont="1" applyFill="1" applyBorder="1" applyAlignment="1">
      <alignment vertical="center" shrinkToFit="1"/>
    </xf>
    <xf numFmtId="185" fontId="9" fillId="0" borderId="15" xfId="0" applyNumberFormat="1" applyFont="1" applyFill="1" applyBorder="1" applyAlignment="1">
      <alignment horizontal="center" vertical="center"/>
    </xf>
    <xf numFmtId="0" fontId="14" fillId="24" borderId="15" xfId="0" applyNumberFormat="1" applyFont="1" applyFill="1" applyBorder="1" applyAlignment="1">
      <alignment horizontal="center" vertical="center" shrinkToFit="1"/>
    </xf>
    <xf numFmtId="1" fontId="14" fillId="24" borderId="15" xfId="0" applyNumberFormat="1" applyFont="1" applyFill="1" applyBorder="1" applyAlignment="1">
      <alignment horizontal="center" vertical="center" shrinkToFit="1"/>
    </xf>
    <xf numFmtId="185" fontId="7" fillId="24" borderId="15" xfId="0" applyNumberFormat="1" applyFont="1" applyFill="1" applyBorder="1" applyAlignment="1">
      <alignment horizontal="center" vertical="center" shrinkToFit="1"/>
    </xf>
    <xf numFmtId="0" fontId="23" fillId="24" borderId="15" xfId="0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vertical="center" shrinkToFit="1"/>
    </xf>
    <xf numFmtId="183" fontId="14" fillId="24" borderId="15" xfId="0" applyNumberFormat="1" applyFont="1" applyFill="1" applyBorder="1" applyAlignment="1">
      <alignment horizontal="center" vertical="center" shrinkToFit="1"/>
    </xf>
    <xf numFmtId="0" fontId="20" fillId="17" borderId="15" xfId="0" applyFont="1" applyFill="1" applyBorder="1" applyAlignment="1">
      <alignment/>
    </xf>
    <xf numFmtId="196" fontId="9" fillId="17" borderId="15" xfId="0" applyNumberFormat="1" applyFont="1" applyFill="1" applyBorder="1" applyAlignment="1">
      <alignment horizontal="center" vertical="center" shrinkToFit="1"/>
    </xf>
    <xf numFmtId="183" fontId="14" fillId="17" borderId="15" xfId="0" applyNumberFormat="1" applyFont="1" applyFill="1" applyBorder="1" applyAlignment="1">
      <alignment horizontal="center" vertical="center" shrinkToFit="1"/>
    </xf>
    <xf numFmtId="0" fontId="9" fillId="24" borderId="15" xfId="0" applyFont="1" applyFill="1" applyBorder="1" applyAlignment="1">
      <alignment vertical="center" shrinkToFit="1"/>
    </xf>
    <xf numFmtId="0" fontId="24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shrinkToFit="1"/>
    </xf>
    <xf numFmtId="183" fontId="25" fillId="24" borderId="15" xfId="0" applyNumberFormat="1" applyFont="1" applyFill="1" applyBorder="1" applyAlignment="1">
      <alignment horizontal="center" vertical="center" shrinkToFit="1"/>
    </xf>
    <xf numFmtId="185" fontId="14" fillId="24" borderId="15" xfId="0" applyNumberFormat="1" applyFont="1" applyFill="1" applyBorder="1" applyAlignment="1">
      <alignment horizontal="center" vertical="center" shrinkToFit="1"/>
    </xf>
    <xf numFmtId="0" fontId="9" fillId="17" borderId="15" xfId="0" applyFont="1" applyFill="1" applyBorder="1" applyAlignment="1">
      <alignment vertical="center" shrinkToFit="1"/>
    </xf>
    <xf numFmtId="185" fontId="9" fillId="17" borderId="15" xfId="0" applyNumberFormat="1" applyFont="1" applyFill="1" applyBorder="1" applyAlignment="1">
      <alignment horizontal="center" vertical="center" shrinkToFit="1"/>
    </xf>
    <xf numFmtId="185" fontId="14" fillId="17" borderId="15" xfId="0" applyNumberFormat="1" applyFont="1" applyFill="1" applyBorder="1" applyAlignment="1">
      <alignment horizontal="center" vertical="center" shrinkToFit="1"/>
    </xf>
    <xf numFmtId="193" fontId="5" fillId="24" borderId="15" xfId="0" applyNumberFormat="1" applyFont="1" applyFill="1" applyBorder="1" applyAlignment="1">
      <alignment horizontal="center" vertical="center" shrinkToFit="1"/>
    </xf>
    <xf numFmtId="185" fontId="25" fillId="24" borderId="15" xfId="0" applyNumberFormat="1" applyFont="1" applyFill="1" applyBorder="1" applyAlignment="1">
      <alignment horizontal="center" vertical="center" shrinkToFit="1"/>
    </xf>
    <xf numFmtId="1" fontId="25" fillId="24" borderId="15" xfId="0" applyNumberFormat="1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shrinkToFit="1"/>
    </xf>
    <xf numFmtId="1" fontId="23" fillId="24" borderId="15" xfId="0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shrinkToFit="1"/>
    </xf>
    <xf numFmtId="0" fontId="9" fillId="24" borderId="0" xfId="0" applyNumberFormat="1" applyFont="1" applyFill="1" applyBorder="1" applyAlignment="1">
      <alignment horizontal="center" vertical="center" shrinkToFit="1"/>
    </xf>
    <xf numFmtId="0" fontId="14" fillId="24" borderId="0" xfId="0" applyNumberFormat="1" applyFont="1" applyFill="1" applyBorder="1" applyAlignment="1">
      <alignment horizontal="center" vertical="center" shrinkToFit="1"/>
    </xf>
    <xf numFmtId="1" fontId="9" fillId="24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 shrinkToFit="1"/>
    </xf>
    <xf numFmtId="0" fontId="16" fillId="0" borderId="15" xfId="0" applyFont="1" applyBorder="1" applyAlignment="1">
      <alignment horizontal="left" shrinkToFit="1"/>
    </xf>
    <xf numFmtId="0" fontId="0" fillId="0" borderId="15" xfId="0" applyBorder="1" applyAlignment="1">
      <alignment/>
    </xf>
    <xf numFmtId="0" fontId="5" fillId="24" borderId="15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left" vertical="center" shrinkToFit="1"/>
    </xf>
    <xf numFmtId="49" fontId="26" fillId="0" borderId="15" xfId="58" applyNumberFormat="1" applyFont="1" applyFill="1" applyBorder="1" applyAlignment="1">
      <alignment vertical="center"/>
      <protection/>
    </xf>
    <xf numFmtId="0" fontId="5" fillId="0" borderId="15" xfId="52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5" xfId="52" applyFont="1" applyFill="1" applyBorder="1" applyAlignment="1">
      <alignment horizontal="center" vertical="center" shrinkToFit="1"/>
      <protection/>
    </xf>
    <xf numFmtId="0" fontId="4" fillId="14" borderId="1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shrinkToFit="1"/>
    </xf>
    <xf numFmtId="1" fontId="27" fillId="14" borderId="15" xfId="0" applyNumberFormat="1" applyFont="1" applyFill="1" applyBorder="1" applyAlignment="1">
      <alignment horizontal="center"/>
    </xf>
    <xf numFmtId="0" fontId="7" fillId="0" borderId="0" xfId="52" applyNumberFormat="1" applyFont="1" applyFill="1" applyBorder="1" applyAlignment="1">
      <alignment horizontal="left" vertical="center" shrinkToFit="1"/>
      <protection/>
    </xf>
    <xf numFmtId="0" fontId="12" fillId="24" borderId="0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/>
    </xf>
    <xf numFmtId="191" fontId="14" fillId="16" borderId="15" xfId="0" applyNumberFormat="1" applyFont="1" applyFill="1" applyBorder="1" applyAlignment="1">
      <alignment horizontal="center" vertical="center" shrinkToFit="1"/>
    </xf>
    <xf numFmtId="0" fontId="20" fillId="16" borderId="15" xfId="0" applyFont="1" applyFill="1" applyBorder="1" applyAlignment="1">
      <alignment horizontal="center" vertical="center" shrinkToFit="1"/>
    </xf>
    <xf numFmtId="0" fontId="14" fillId="16" borderId="15" xfId="0" applyFont="1" applyFill="1" applyBorder="1" applyAlignment="1">
      <alignment horizontal="center" vertical="center" shrinkToFit="1"/>
    </xf>
    <xf numFmtId="0" fontId="12" fillId="16" borderId="15" xfId="0" applyFont="1" applyFill="1" applyBorder="1" applyAlignment="1">
      <alignment horizontal="center" vertical="center" shrinkToFit="1"/>
    </xf>
    <xf numFmtId="0" fontId="28" fillId="16" borderId="15" xfId="0" applyFont="1" applyFill="1" applyBorder="1" applyAlignment="1">
      <alignment vertical="center" shrinkToFit="1"/>
    </xf>
    <xf numFmtId="0" fontId="4" fillId="16" borderId="15" xfId="0" applyFont="1" applyFill="1" applyBorder="1" applyAlignment="1">
      <alignment horizontal="center" vertical="center" shrinkToFit="1"/>
    </xf>
    <xf numFmtId="0" fontId="4" fillId="9" borderId="15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 shrinkToFit="1"/>
    </xf>
    <xf numFmtId="187" fontId="9" fillId="24" borderId="15" xfId="0" applyNumberFormat="1" applyFont="1" applyFill="1" applyBorder="1" applyAlignment="1">
      <alignment horizontal="center" vertical="center" shrinkToFit="1"/>
    </xf>
    <xf numFmtId="185" fontId="9" fillId="24" borderId="15" xfId="0" applyNumberFormat="1" applyFont="1" applyFill="1" applyBorder="1" applyAlignment="1">
      <alignment vertical="center" shrinkToFit="1"/>
    </xf>
    <xf numFmtId="185" fontId="7" fillId="24" borderId="15" xfId="0" applyNumberFormat="1" applyFont="1" applyFill="1" applyBorder="1" applyAlignment="1">
      <alignment vertical="center" shrinkToFit="1"/>
    </xf>
    <xf numFmtId="187" fontId="30" fillId="24" borderId="15" xfId="0" applyNumberFormat="1" applyFont="1" applyFill="1" applyBorder="1" applyAlignment="1">
      <alignment horizontal="center" vertical="center" shrinkToFit="1"/>
    </xf>
    <xf numFmtId="1" fontId="27" fillId="9" borderId="15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center" shrinkToFit="1" readingOrder="1"/>
    </xf>
    <xf numFmtId="0" fontId="10" fillId="24" borderId="0" xfId="0" applyFont="1" applyFill="1" applyBorder="1" applyAlignment="1">
      <alignment horizontal="center" vertical="center" shrinkToFit="1"/>
    </xf>
    <xf numFmtId="185" fontId="10" fillId="24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shrinkToFit="1"/>
    </xf>
    <xf numFmtId="0" fontId="4" fillId="0" borderId="15" xfId="0" applyFont="1" applyFill="1" applyBorder="1" applyAlignment="1">
      <alignment horizontal="center" vertical="center"/>
    </xf>
    <xf numFmtId="199" fontId="9" fillId="24" borderId="15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185" fontId="9" fillId="24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" fontId="12" fillId="24" borderId="0" xfId="0" applyNumberFormat="1" applyFont="1" applyFill="1" applyBorder="1" applyAlignment="1">
      <alignment horizontal="center" vertical="center" shrinkToFit="1"/>
    </xf>
    <xf numFmtId="1" fontId="10" fillId="24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textRotation="255" shrinkToFit="1"/>
    </xf>
    <xf numFmtId="0" fontId="12" fillId="24" borderId="15" xfId="0" applyFont="1" applyFill="1" applyBorder="1" applyAlignment="1">
      <alignment horizontal="center" vertical="center" textRotation="255" shrinkToFit="1"/>
    </xf>
    <xf numFmtId="0" fontId="4" fillId="24" borderId="18" xfId="0" applyFont="1" applyFill="1" applyBorder="1" applyAlignment="1">
      <alignment horizontal="center" vertical="center" textRotation="255" shrinkToFit="1"/>
    </xf>
    <xf numFmtId="0" fontId="9" fillId="17" borderId="16" xfId="0" applyFont="1" applyFill="1" applyBorder="1" applyAlignment="1">
      <alignment vertical="center" shrinkToFit="1"/>
    </xf>
    <xf numFmtId="0" fontId="9" fillId="24" borderId="2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textRotation="255" wrapText="1"/>
    </xf>
    <xf numFmtId="0" fontId="12" fillId="0" borderId="15" xfId="0" applyFont="1" applyFill="1" applyBorder="1" applyAlignment="1">
      <alignment horizontal="center" vertical="center" textRotation="255" wrapText="1"/>
    </xf>
    <xf numFmtId="0" fontId="12" fillId="0" borderId="15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6" fillId="24" borderId="15" xfId="0" applyFont="1" applyFill="1" applyBorder="1" applyAlignment="1">
      <alignment horizontal="center" vertical="center" textRotation="255" shrinkToFit="1"/>
    </xf>
    <xf numFmtId="0" fontId="12" fillId="24" borderId="15" xfId="0" applyFont="1" applyFill="1" applyBorder="1" applyAlignment="1">
      <alignment horizontal="center" vertical="center" textRotation="255" shrinkToFit="1"/>
    </xf>
    <xf numFmtId="0" fontId="2" fillId="24" borderId="20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textRotation="255" shrinkToFit="1"/>
    </xf>
    <xf numFmtId="176" fontId="4" fillId="24" borderId="17" xfId="0" applyNumberFormat="1" applyFont="1" applyFill="1" applyBorder="1" applyAlignment="1">
      <alignment horizontal="center" vertical="center" shrinkToFit="1"/>
    </xf>
    <xf numFmtId="176" fontId="4" fillId="24" borderId="23" xfId="0" applyNumberFormat="1" applyFont="1" applyFill="1" applyBorder="1" applyAlignment="1">
      <alignment horizontal="center" vertical="center" shrinkToFit="1"/>
    </xf>
    <xf numFmtId="176" fontId="4" fillId="24" borderId="24" xfId="0" applyNumberFormat="1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177" fontId="4" fillId="0" borderId="23" xfId="0" applyNumberFormat="1" applyFont="1" applyFill="1" applyBorder="1" applyAlignment="1">
      <alignment horizontal="center" vertical="center" shrinkToFit="1"/>
    </xf>
    <xf numFmtId="177" fontId="4" fillId="0" borderId="24" xfId="0" applyNumberFormat="1" applyFont="1" applyFill="1" applyBorder="1" applyAlignment="1">
      <alignment horizontal="center" vertical="center" shrinkToFit="1"/>
    </xf>
    <xf numFmtId="178" fontId="4" fillId="24" borderId="17" xfId="0" applyNumberFormat="1" applyFont="1" applyFill="1" applyBorder="1" applyAlignment="1">
      <alignment horizontal="center" vertical="center" shrinkToFit="1"/>
    </xf>
    <xf numFmtId="178" fontId="4" fillId="24" borderId="23" xfId="0" applyNumberFormat="1" applyFont="1" applyFill="1" applyBorder="1" applyAlignment="1">
      <alignment horizontal="center" vertical="center" shrinkToFit="1"/>
    </xf>
    <xf numFmtId="178" fontId="4" fillId="24" borderId="24" xfId="0" applyNumberFormat="1" applyFont="1" applyFill="1" applyBorder="1" applyAlignment="1">
      <alignment horizontal="center" vertical="center" shrinkToFit="1"/>
    </xf>
    <xf numFmtId="179" fontId="4" fillId="24" borderId="17" xfId="0" applyNumberFormat="1" applyFont="1" applyFill="1" applyBorder="1" applyAlignment="1">
      <alignment horizontal="center" vertical="center" shrinkToFit="1"/>
    </xf>
    <xf numFmtId="179" fontId="4" fillId="24" borderId="23" xfId="0" applyNumberFormat="1" applyFont="1" applyFill="1" applyBorder="1" applyAlignment="1">
      <alignment horizontal="center" vertical="center" shrinkToFit="1"/>
    </xf>
    <xf numFmtId="179" fontId="4" fillId="24" borderId="24" xfId="0" applyNumberFormat="1" applyFont="1" applyFill="1" applyBorder="1" applyAlignment="1">
      <alignment horizontal="center" vertical="center" shrinkToFit="1"/>
    </xf>
    <xf numFmtId="180" fontId="4" fillId="24" borderId="17" xfId="0" applyNumberFormat="1" applyFont="1" applyFill="1" applyBorder="1" applyAlignment="1">
      <alignment horizontal="center" vertical="center" shrinkToFit="1"/>
    </xf>
    <xf numFmtId="180" fontId="4" fillId="24" borderId="23" xfId="0" applyNumberFormat="1" applyFont="1" applyFill="1" applyBorder="1" applyAlignment="1">
      <alignment horizontal="center" vertical="center" shrinkToFit="1"/>
    </xf>
    <xf numFmtId="180" fontId="4" fillId="24" borderId="24" xfId="0" applyNumberFormat="1" applyFont="1" applyFill="1" applyBorder="1" applyAlignment="1">
      <alignment horizontal="center" vertical="center" shrinkToFit="1"/>
    </xf>
    <xf numFmtId="180" fontId="4" fillId="24" borderId="15" xfId="0" applyNumberFormat="1" applyFont="1" applyFill="1" applyBorder="1" applyAlignment="1">
      <alignment horizontal="center" vertical="center" shrinkToFit="1"/>
    </xf>
    <xf numFmtId="181" fontId="4" fillId="27" borderId="17" xfId="0" applyNumberFormat="1" applyFont="1" applyFill="1" applyBorder="1" applyAlignment="1">
      <alignment horizontal="center" vertical="center" shrinkToFit="1"/>
    </xf>
    <xf numFmtId="181" fontId="4" fillId="27" borderId="24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181" fontId="4" fillId="27" borderId="15" xfId="0" applyNumberFormat="1" applyFont="1" applyFill="1" applyBorder="1" applyAlignment="1">
      <alignment horizontal="center" vertical="center" shrinkToFit="1"/>
    </xf>
    <xf numFmtId="181" fontId="4" fillId="0" borderId="15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6" fillId="24" borderId="0" xfId="0" applyFont="1" applyFill="1" applyBorder="1" applyAlignment="1">
      <alignment horizontal="center" vertical="center" textRotation="255" shrinkToFit="1"/>
    </xf>
    <xf numFmtId="0" fontId="17" fillId="16" borderId="15" xfId="0" applyFont="1" applyFill="1" applyBorder="1" applyAlignment="1">
      <alignment horizontal="center" vertical="center" shrinkToFit="1"/>
    </xf>
    <xf numFmtId="0" fontId="14" fillId="25" borderId="17" xfId="0" applyFont="1" applyFill="1" applyBorder="1" applyAlignment="1">
      <alignment horizontal="center" vertical="center" shrinkToFit="1"/>
    </xf>
    <xf numFmtId="0" fontId="14" fillId="25" borderId="2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4" fillId="0" borderId="15" xfId="52" applyFont="1" applyFill="1" applyBorder="1" applyAlignment="1">
      <alignment horizontal="center" vertical="center" textRotation="255" shrinkToFit="1"/>
      <protection/>
    </xf>
    <xf numFmtId="0" fontId="31" fillId="0" borderId="15" xfId="0" applyFont="1" applyFill="1" applyBorder="1" applyAlignment="1">
      <alignment horizontal="center" vertical="center"/>
    </xf>
    <xf numFmtId="197" fontId="4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98" fontId="4" fillId="0" borderId="15" xfId="0" applyNumberFormat="1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textRotation="255" shrinkToFit="1"/>
    </xf>
    <xf numFmtId="0" fontId="12" fillId="8" borderId="15" xfId="0" applyFont="1" applyFill="1" applyBorder="1" applyAlignment="1">
      <alignment horizontal="center" vertical="center" textRotation="255" shrinkToFit="1"/>
    </xf>
    <xf numFmtId="0" fontId="23" fillId="25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255" wrapText="1"/>
    </xf>
    <xf numFmtId="0" fontId="12" fillId="0" borderId="0" xfId="0" applyFont="1" applyFill="1" applyBorder="1" applyAlignment="1">
      <alignment horizontal="center" vertical="center" textRotation="255" wrapText="1"/>
    </xf>
  </cellXfs>
  <cellStyles count="10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2 4" xfId="54"/>
    <cellStyle name="一般 2_03版 頭洲國民小學102 下 第一~三周0211~0228 A" xfId="55"/>
    <cellStyle name="一般 3" xfId="56"/>
    <cellStyle name="一般 4" xfId="57"/>
    <cellStyle name="一般_上大02.22-02.26菜單" xfId="58"/>
    <cellStyle name="Comma" xfId="59"/>
    <cellStyle name="Comma [0]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好_Book1" xfId="67"/>
    <cellStyle name="好_中山100.1.2月" xfId="68"/>
    <cellStyle name="好_中山99.10月" xfId="69"/>
    <cellStyle name="好_中山幼點心表-99.10月(修)" xfId="70"/>
    <cellStyle name="Percent" xfId="71"/>
    <cellStyle name="計算方式" xfId="72"/>
    <cellStyle name="計算方式 2" xfId="73"/>
    <cellStyle name="Currency" xfId="74"/>
    <cellStyle name="Currency [0]" xfId="75"/>
    <cellStyle name="連結的儲存格" xfId="76"/>
    <cellStyle name="連結的儲存格 2" xfId="77"/>
    <cellStyle name="備註" xfId="78"/>
    <cellStyle name="備註 2" xfId="79"/>
    <cellStyle name="說明文字" xfId="80"/>
    <cellStyle name="說明文字 2" xfId="81"/>
    <cellStyle name="輔色1" xfId="82"/>
    <cellStyle name="輔色1 2" xfId="83"/>
    <cellStyle name="輔色2" xfId="84"/>
    <cellStyle name="輔色2 2" xfId="85"/>
    <cellStyle name="輔色3" xfId="86"/>
    <cellStyle name="輔色3 2" xfId="87"/>
    <cellStyle name="輔色4" xfId="88"/>
    <cellStyle name="輔色4 2" xfId="89"/>
    <cellStyle name="輔色5" xfId="90"/>
    <cellStyle name="輔色5 2" xfId="91"/>
    <cellStyle name="輔色6" xfId="92"/>
    <cellStyle name="輔色6 2" xfId="93"/>
    <cellStyle name="標題" xfId="94"/>
    <cellStyle name="標題 1" xfId="95"/>
    <cellStyle name="標題 1 2" xfId="96"/>
    <cellStyle name="標題 2" xfId="97"/>
    <cellStyle name="標題 2 2" xfId="98"/>
    <cellStyle name="標題 3" xfId="99"/>
    <cellStyle name="標題 3 2" xfId="100"/>
    <cellStyle name="標題 4" xfId="101"/>
    <cellStyle name="標題 4 2" xfId="102"/>
    <cellStyle name="標題 5" xfId="103"/>
    <cellStyle name="輸入" xfId="104"/>
    <cellStyle name="輸入 2" xfId="105"/>
    <cellStyle name="輸出" xfId="106"/>
    <cellStyle name="輸出 2" xfId="107"/>
    <cellStyle name="檢查儲存格" xfId="108"/>
    <cellStyle name="檢查儲存格 2" xfId="109"/>
    <cellStyle name="壞" xfId="110"/>
    <cellStyle name="壞 2" xfId="111"/>
    <cellStyle name="壞_Book1" xfId="112"/>
    <cellStyle name="壞_中山99.10月" xfId="113"/>
    <cellStyle name="壞_中山幼點心表-99.10月(修)" xfId="114"/>
    <cellStyle name="警告文字" xfId="115"/>
    <cellStyle name="警告文字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zoomScalePageLayoutView="0" workbookViewId="0" topLeftCell="A1">
      <pane ySplit="4" topLeftCell="BM5" activePane="bottomLeft" state="frozen"/>
      <selection pane="topLeft" activeCell="H20" sqref="H20"/>
      <selection pane="bottomLeft" activeCell="D18" sqref="D18"/>
    </sheetView>
  </sheetViews>
  <sheetFormatPr defaultColWidth="9.00390625" defaultRowHeight="16.5" outlineLevelRow="1" outlineLevelCol="1"/>
  <cols>
    <col min="1" max="1" width="2.625" style="0" customWidth="1"/>
    <col min="2" max="2" width="15.00390625" style="0" customWidth="1"/>
    <col min="3" max="3" width="4.00390625" style="0" hidden="1" customWidth="1" outlineLevel="1"/>
    <col min="4" max="4" width="8.375" style="0" customWidth="1" outlineLevel="1"/>
    <col min="5" max="5" width="8.50390625" style="0" customWidth="1" outlineLevel="1"/>
    <col min="7" max="7" width="2.50390625" style="0" customWidth="1"/>
    <col min="8" max="8" width="14.50390625" style="0" customWidth="1"/>
    <col min="9" max="9" width="4.125" style="0" hidden="1" customWidth="1" outlineLevel="1"/>
    <col min="10" max="10" width="9.00390625" style="0" customWidth="1" outlineLevel="1"/>
    <col min="11" max="11" width="8.375" style="0" customWidth="1" outlineLevel="1"/>
    <col min="13" max="13" width="3.00390625" style="0" customWidth="1"/>
    <col min="14" max="14" width="14.375" style="0" customWidth="1"/>
    <col min="15" max="15" width="3.875" style="0" hidden="1" customWidth="1" outlineLevel="1"/>
    <col min="16" max="17" width="9.00390625" style="0" customWidth="1" outlineLevel="1"/>
    <col min="19" max="19" width="3.125" style="0" customWidth="1"/>
    <col min="20" max="20" width="13.75390625" style="0" customWidth="1"/>
    <col min="21" max="21" width="5.25390625" style="0" hidden="1" customWidth="1" outlineLevel="1"/>
    <col min="22" max="23" width="9.00390625" style="0" customWidth="1" outlineLevel="1"/>
    <col min="25" max="25" width="2.875" style="0" customWidth="1"/>
    <col min="26" max="26" width="14.25390625" style="0" customWidth="1"/>
    <col min="27" max="27" width="3.875" style="0" hidden="1" customWidth="1" outlineLevel="1"/>
    <col min="28" max="29" width="9.00390625" style="0" customWidth="1" outlineLevel="1"/>
    <col min="31" max="31" width="1.75390625" style="0" hidden="1" customWidth="1"/>
    <col min="32" max="32" width="16.25390625" style="0" hidden="1" customWidth="1"/>
    <col min="33" max="33" width="2.00390625" style="0" hidden="1" customWidth="1" outlineLevel="1"/>
    <col min="34" max="35" width="9.00390625" style="0" hidden="1" customWidth="1" outlineLevel="1"/>
    <col min="36" max="36" width="9.00390625" style="0" hidden="1" customWidth="1"/>
  </cols>
  <sheetData>
    <row r="1" spans="1:38" ht="30" customHeigh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5"/>
      <c r="AL1" s="195"/>
    </row>
    <row r="2" spans="1:38" ht="22.5" customHeight="1">
      <c r="A2" s="196" t="s">
        <v>1</v>
      </c>
      <c r="B2" s="197">
        <v>42107</v>
      </c>
      <c r="C2" s="198"/>
      <c r="D2" s="198"/>
      <c r="E2" s="198"/>
      <c r="F2" s="199"/>
      <c r="G2" s="196" t="s">
        <v>1</v>
      </c>
      <c r="H2" s="200">
        <f>B2+1</f>
        <v>42108</v>
      </c>
      <c r="I2" s="201"/>
      <c r="J2" s="201"/>
      <c r="K2" s="201"/>
      <c r="L2" s="202"/>
      <c r="M2" s="196" t="s">
        <v>1</v>
      </c>
      <c r="N2" s="203">
        <f>H2+1</f>
        <v>42109</v>
      </c>
      <c r="O2" s="204"/>
      <c r="P2" s="204"/>
      <c r="Q2" s="204"/>
      <c r="R2" s="205"/>
      <c r="S2" s="196" t="s">
        <v>2</v>
      </c>
      <c r="T2" s="206">
        <f>N2+1</f>
        <v>42110</v>
      </c>
      <c r="U2" s="207"/>
      <c r="V2" s="207"/>
      <c r="W2" s="207"/>
      <c r="X2" s="208"/>
      <c r="Y2" s="196" t="s">
        <v>2</v>
      </c>
      <c r="Z2" s="209">
        <f>T2+1</f>
        <v>42111</v>
      </c>
      <c r="AA2" s="210"/>
      <c r="AB2" s="210"/>
      <c r="AC2" s="210"/>
      <c r="AD2" s="211"/>
      <c r="AE2" s="196" t="s">
        <v>2</v>
      </c>
      <c r="AF2" s="212" t="s">
        <v>3</v>
      </c>
      <c r="AG2" s="212"/>
      <c r="AH2" s="212"/>
      <c r="AI2" s="212"/>
      <c r="AJ2" s="212"/>
      <c r="AK2" s="1"/>
      <c r="AL2" s="1"/>
    </row>
    <row r="3" spans="1:38" ht="16.5">
      <c r="A3" s="196"/>
      <c r="B3" s="2" t="s">
        <v>4</v>
      </c>
      <c r="C3" s="2"/>
      <c r="D3" s="213">
        <v>286</v>
      </c>
      <c r="E3" s="214"/>
      <c r="F3" s="215" t="s">
        <v>5</v>
      </c>
      <c r="G3" s="196"/>
      <c r="H3" s="2" t="s">
        <v>4</v>
      </c>
      <c r="I3" s="2"/>
      <c r="J3" s="213">
        <f>D3</f>
        <v>286</v>
      </c>
      <c r="K3" s="214"/>
      <c r="L3" s="215" t="s">
        <v>6</v>
      </c>
      <c r="M3" s="196"/>
      <c r="N3" s="2" t="s">
        <v>7</v>
      </c>
      <c r="O3" s="2"/>
      <c r="P3" s="213">
        <f>D3</f>
        <v>286</v>
      </c>
      <c r="Q3" s="214"/>
      <c r="R3" s="215" t="s">
        <v>8</v>
      </c>
      <c r="S3" s="196"/>
      <c r="T3" s="2" t="s">
        <v>9</v>
      </c>
      <c r="U3" s="2"/>
      <c r="V3" s="216">
        <f>D3</f>
        <v>286</v>
      </c>
      <c r="W3" s="216"/>
      <c r="X3" s="215" t="s">
        <v>8</v>
      </c>
      <c r="Y3" s="196"/>
      <c r="Z3" s="2" t="s">
        <v>9</v>
      </c>
      <c r="AA3" s="2"/>
      <c r="AB3" s="217">
        <f>V3</f>
        <v>286</v>
      </c>
      <c r="AC3" s="217"/>
      <c r="AD3" s="215" t="s">
        <v>8</v>
      </c>
      <c r="AE3" s="196"/>
      <c r="AF3" s="2" t="s">
        <v>9</v>
      </c>
      <c r="AG3" s="2"/>
      <c r="AH3" s="217">
        <f>AB3</f>
        <v>286</v>
      </c>
      <c r="AI3" s="217"/>
      <c r="AJ3" s="215" t="s">
        <v>10</v>
      </c>
      <c r="AK3" s="1"/>
      <c r="AL3" s="1"/>
    </row>
    <row r="4" spans="1:38" ht="16.5">
      <c r="A4" s="196"/>
      <c r="B4" s="2" t="s">
        <v>11</v>
      </c>
      <c r="C4" s="3" t="s">
        <v>12</v>
      </c>
      <c r="D4" s="2" t="s">
        <v>13</v>
      </c>
      <c r="E4" s="2" t="s">
        <v>14</v>
      </c>
      <c r="F4" s="215"/>
      <c r="G4" s="196"/>
      <c r="H4" s="2" t="s">
        <v>11</v>
      </c>
      <c r="I4" s="3" t="s">
        <v>12</v>
      </c>
      <c r="J4" s="2" t="s">
        <v>13</v>
      </c>
      <c r="K4" s="2" t="s">
        <v>14</v>
      </c>
      <c r="L4" s="215"/>
      <c r="M4" s="196"/>
      <c r="N4" s="2" t="s">
        <v>11</v>
      </c>
      <c r="O4" s="3" t="s">
        <v>12</v>
      </c>
      <c r="P4" s="2" t="s">
        <v>13</v>
      </c>
      <c r="Q4" s="2" t="s">
        <v>14</v>
      </c>
      <c r="R4" s="215"/>
      <c r="S4" s="196"/>
      <c r="T4" s="2" t="s">
        <v>11</v>
      </c>
      <c r="U4" s="3" t="s">
        <v>12</v>
      </c>
      <c r="V4" s="2" t="s">
        <v>13</v>
      </c>
      <c r="W4" s="4" t="s">
        <v>14</v>
      </c>
      <c r="X4" s="215"/>
      <c r="Y4" s="196"/>
      <c r="Z4" s="2" t="s">
        <v>11</v>
      </c>
      <c r="AA4" s="3" t="s">
        <v>12</v>
      </c>
      <c r="AB4" s="2" t="s">
        <v>13</v>
      </c>
      <c r="AC4" s="2" t="s">
        <v>14</v>
      </c>
      <c r="AD4" s="215"/>
      <c r="AE4" s="196"/>
      <c r="AF4" s="2" t="s">
        <v>11</v>
      </c>
      <c r="AG4" s="3" t="s">
        <v>12</v>
      </c>
      <c r="AH4" s="2" t="s">
        <v>13</v>
      </c>
      <c r="AI4" s="2" t="s">
        <v>14</v>
      </c>
      <c r="AJ4" s="215"/>
      <c r="AK4" s="1"/>
      <c r="AL4" s="1"/>
    </row>
    <row r="5" spans="1:38" ht="20.25" customHeight="1" outlineLevel="1">
      <c r="A5" s="218" t="s">
        <v>15</v>
      </c>
      <c r="B5" s="5" t="s">
        <v>16</v>
      </c>
      <c r="C5" s="6">
        <v>40</v>
      </c>
      <c r="D5" s="7">
        <v>15</v>
      </c>
      <c r="E5" s="8">
        <v>210</v>
      </c>
      <c r="F5" s="8">
        <f aca="true" t="shared" si="0" ref="F5:F15">D5*E5</f>
        <v>3150</v>
      </c>
      <c r="G5" s="191" t="s">
        <v>17</v>
      </c>
      <c r="H5" s="5" t="s">
        <v>18</v>
      </c>
      <c r="I5" s="9">
        <v>60</v>
      </c>
      <c r="J5" s="7">
        <v>18</v>
      </c>
      <c r="K5" s="8">
        <v>140</v>
      </c>
      <c r="L5" s="8">
        <f aca="true" t="shared" si="1" ref="L5:L10">J5*K5</f>
        <v>2520</v>
      </c>
      <c r="M5" s="191" t="s">
        <v>19</v>
      </c>
      <c r="N5" s="5" t="s">
        <v>20</v>
      </c>
      <c r="O5" s="10">
        <v>10</v>
      </c>
      <c r="P5" s="7">
        <v>5</v>
      </c>
      <c r="Q5" s="10">
        <v>71</v>
      </c>
      <c r="R5" s="8">
        <f aca="true" t="shared" si="2" ref="R5:R10">P5*Q5</f>
        <v>355</v>
      </c>
      <c r="S5" s="187" t="s">
        <v>21</v>
      </c>
      <c r="T5" s="5" t="s">
        <v>22</v>
      </c>
      <c r="U5" s="11"/>
      <c r="V5" s="12">
        <v>290</v>
      </c>
      <c r="W5" s="7">
        <v>135</v>
      </c>
      <c r="X5" s="13">
        <f>V5*W5*55/1000</f>
        <v>2153.25</v>
      </c>
      <c r="Y5" s="191" t="s">
        <v>23</v>
      </c>
      <c r="Z5" s="14" t="s">
        <v>18</v>
      </c>
      <c r="AA5" s="6">
        <v>60</v>
      </c>
      <c r="AB5" s="7">
        <v>18</v>
      </c>
      <c r="AC5" s="7">
        <v>140</v>
      </c>
      <c r="AD5" s="8">
        <f aca="true" t="shared" si="3" ref="AD5:AD10">AB5*AC5</f>
        <v>2520</v>
      </c>
      <c r="AE5" s="190" t="s">
        <v>24</v>
      </c>
      <c r="AF5" s="15" t="s">
        <v>25</v>
      </c>
      <c r="AG5" s="16">
        <v>48</v>
      </c>
      <c r="AH5" s="17">
        <v>81</v>
      </c>
      <c r="AI5" s="18">
        <v>180</v>
      </c>
      <c r="AJ5" s="19">
        <f>AH5*AI5*75/1000</f>
        <v>1093.5</v>
      </c>
      <c r="AK5" s="1"/>
      <c r="AL5" s="1"/>
    </row>
    <row r="6" spans="1:38" ht="21" customHeight="1" outlineLevel="1">
      <c r="A6" s="218"/>
      <c r="B6" s="20" t="s">
        <v>26</v>
      </c>
      <c r="C6" s="6">
        <v>30</v>
      </c>
      <c r="D6" s="7">
        <v>11</v>
      </c>
      <c r="E6" s="21">
        <v>30</v>
      </c>
      <c r="F6" s="8">
        <f t="shared" si="0"/>
        <v>330</v>
      </c>
      <c r="G6" s="192"/>
      <c r="H6" s="20" t="s">
        <v>27</v>
      </c>
      <c r="I6" s="9">
        <v>50</v>
      </c>
      <c r="J6" s="7">
        <v>15</v>
      </c>
      <c r="K6" s="8">
        <v>42</v>
      </c>
      <c r="L6" s="8">
        <f t="shared" si="1"/>
        <v>630</v>
      </c>
      <c r="M6" s="192"/>
      <c r="N6" s="20" t="s">
        <v>28</v>
      </c>
      <c r="O6" s="10">
        <v>12</v>
      </c>
      <c r="P6" s="7">
        <v>3</v>
      </c>
      <c r="Q6" s="7">
        <v>160</v>
      </c>
      <c r="R6" s="8">
        <f t="shared" si="2"/>
        <v>480</v>
      </c>
      <c r="S6" s="188"/>
      <c r="T6" s="20"/>
      <c r="U6" s="11"/>
      <c r="V6" s="7"/>
      <c r="W6" s="7"/>
      <c r="X6" s="8">
        <f>V6*W6</f>
        <v>0</v>
      </c>
      <c r="Y6" s="192"/>
      <c r="Z6" s="14" t="s">
        <v>29</v>
      </c>
      <c r="AA6" s="6">
        <v>25</v>
      </c>
      <c r="AB6" s="7">
        <v>8</v>
      </c>
      <c r="AC6" s="7">
        <v>55</v>
      </c>
      <c r="AD6" s="8">
        <f t="shared" si="3"/>
        <v>440</v>
      </c>
      <c r="AE6" s="190"/>
      <c r="AF6" s="22"/>
      <c r="AG6" s="23">
        <v>30</v>
      </c>
      <c r="AH6" s="24"/>
      <c r="AI6" s="25"/>
      <c r="AJ6" s="25"/>
      <c r="AK6" s="1"/>
      <c r="AL6" s="1"/>
    </row>
    <row r="7" spans="1:38" ht="18.75" customHeight="1" outlineLevel="1">
      <c r="A7" s="218"/>
      <c r="B7" s="5" t="s">
        <v>30</v>
      </c>
      <c r="C7" s="6"/>
      <c r="D7" s="8">
        <v>1</v>
      </c>
      <c r="E7" s="8">
        <v>30</v>
      </c>
      <c r="F7" s="8">
        <f t="shared" si="0"/>
        <v>30</v>
      </c>
      <c r="G7" s="192"/>
      <c r="H7" s="5" t="s">
        <v>31</v>
      </c>
      <c r="I7" s="26">
        <v>1</v>
      </c>
      <c r="J7" s="7">
        <v>0.9</v>
      </c>
      <c r="K7" s="8">
        <v>40</v>
      </c>
      <c r="L7" s="8">
        <f t="shared" si="1"/>
        <v>36</v>
      </c>
      <c r="M7" s="192"/>
      <c r="N7" s="5" t="s">
        <v>32</v>
      </c>
      <c r="O7" s="10">
        <v>3</v>
      </c>
      <c r="P7" s="7">
        <v>2</v>
      </c>
      <c r="Q7" s="7">
        <v>185</v>
      </c>
      <c r="R7" s="8">
        <f t="shared" si="2"/>
        <v>370</v>
      </c>
      <c r="S7" s="188"/>
      <c r="T7" s="27"/>
      <c r="U7" s="28"/>
      <c r="V7" s="10"/>
      <c r="W7" s="10"/>
      <c r="X7" s="8">
        <f>V7*W7</f>
        <v>0</v>
      </c>
      <c r="Y7" s="192"/>
      <c r="Z7" s="14" t="s">
        <v>30</v>
      </c>
      <c r="AA7" s="6">
        <v>10</v>
      </c>
      <c r="AB7" s="10">
        <v>1</v>
      </c>
      <c r="AC7" s="7">
        <v>30</v>
      </c>
      <c r="AD7" s="8">
        <f t="shared" si="3"/>
        <v>30</v>
      </c>
      <c r="AE7" s="190"/>
      <c r="AF7" s="29" t="s">
        <v>33</v>
      </c>
      <c r="AG7" s="30"/>
      <c r="AH7" s="31" t="s">
        <v>34</v>
      </c>
      <c r="AI7" s="32" t="s">
        <v>35</v>
      </c>
      <c r="AJ7" s="25"/>
      <c r="AK7" s="1"/>
      <c r="AL7" s="1"/>
    </row>
    <row r="8" spans="1:38" ht="21" customHeight="1" outlineLevel="1">
      <c r="A8" s="218"/>
      <c r="B8" s="22"/>
      <c r="C8" s="33"/>
      <c r="D8" s="7"/>
      <c r="E8" s="7"/>
      <c r="F8" s="8">
        <f t="shared" si="0"/>
        <v>0</v>
      </c>
      <c r="G8" s="192"/>
      <c r="H8" s="22"/>
      <c r="I8" s="34"/>
      <c r="J8" s="7"/>
      <c r="K8" s="21"/>
      <c r="L8" s="8">
        <f t="shared" si="1"/>
        <v>0</v>
      </c>
      <c r="M8" s="192"/>
      <c r="N8" s="5" t="s">
        <v>36</v>
      </c>
      <c r="O8" s="10">
        <v>20</v>
      </c>
      <c r="P8" s="7">
        <v>6</v>
      </c>
      <c r="Q8" s="7">
        <v>50</v>
      </c>
      <c r="R8" s="8">
        <f t="shared" si="2"/>
        <v>300</v>
      </c>
      <c r="S8" s="188"/>
      <c r="T8" s="20"/>
      <c r="U8" s="35"/>
      <c r="V8" s="7"/>
      <c r="W8" s="10"/>
      <c r="X8" s="8">
        <f>V8*W8</f>
        <v>0</v>
      </c>
      <c r="Y8" s="192"/>
      <c r="Z8" s="14"/>
      <c r="AA8" s="9">
        <v>0.5</v>
      </c>
      <c r="AB8" s="7"/>
      <c r="AC8" s="7"/>
      <c r="AD8" s="8">
        <f t="shared" si="3"/>
        <v>0</v>
      </c>
      <c r="AE8" s="190"/>
      <c r="AF8" s="36"/>
      <c r="AG8" s="23"/>
      <c r="AH8" s="24"/>
      <c r="AI8" s="24"/>
      <c r="AJ8" s="25"/>
      <c r="AK8" s="1"/>
      <c r="AL8" s="1"/>
    </row>
    <row r="9" spans="1:38" ht="21" outlineLevel="1">
      <c r="A9" s="219"/>
      <c r="B9" s="22"/>
      <c r="C9" s="37"/>
      <c r="D9" s="38"/>
      <c r="E9" s="39"/>
      <c r="F9" s="8">
        <f t="shared" si="0"/>
        <v>0</v>
      </c>
      <c r="G9" s="192"/>
      <c r="H9" s="22"/>
      <c r="I9" s="34"/>
      <c r="J9" s="40"/>
      <c r="K9" s="41"/>
      <c r="L9" s="8">
        <f t="shared" si="1"/>
        <v>0</v>
      </c>
      <c r="M9" s="192"/>
      <c r="N9" s="20" t="s">
        <v>37</v>
      </c>
      <c r="O9" s="42">
        <v>1</v>
      </c>
      <c r="P9" s="43">
        <v>0.3</v>
      </c>
      <c r="Q9" s="7">
        <v>110</v>
      </c>
      <c r="R9" s="8">
        <f t="shared" si="2"/>
        <v>33</v>
      </c>
      <c r="S9" s="188"/>
      <c r="T9" s="20"/>
      <c r="U9" s="28"/>
      <c r="V9" s="10"/>
      <c r="W9" s="10"/>
      <c r="X9" s="8">
        <f>V9*W9</f>
        <v>0</v>
      </c>
      <c r="Y9" s="192"/>
      <c r="Z9" s="14"/>
      <c r="AA9" s="26"/>
      <c r="AB9" s="7"/>
      <c r="AC9" s="7"/>
      <c r="AD9" s="8">
        <f t="shared" si="3"/>
        <v>0</v>
      </c>
      <c r="AE9" s="190"/>
      <c r="AF9" s="44"/>
      <c r="AG9" s="45"/>
      <c r="AH9" s="46"/>
      <c r="AI9" s="25"/>
      <c r="AJ9" s="25"/>
      <c r="AK9" s="1"/>
      <c r="AL9" s="1"/>
    </row>
    <row r="10" spans="1:38" ht="19.5" outlineLevel="1">
      <c r="A10" s="219"/>
      <c r="B10" s="22"/>
      <c r="C10" s="47"/>
      <c r="D10" s="38"/>
      <c r="E10" s="38"/>
      <c r="F10" s="8">
        <f t="shared" si="0"/>
        <v>0</v>
      </c>
      <c r="G10" s="192"/>
      <c r="H10" s="22"/>
      <c r="I10" s="48"/>
      <c r="J10" s="49"/>
      <c r="K10" s="38"/>
      <c r="L10" s="8">
        <f t="shared" si="1"/>
        <v>0</v>
      </c>
      <c r="M10" s="192"/>
      <c r="N10" s="20" t="s">
        <v>38</v>
      </c>
      <c r="O10" s="10">
        <v>2</v>
      </c>
      <c r="P10" s="7">
        <v>2</v>
      </c>
      <c r="Q10" s="7">
        <v>40</v>
      </c>
      <c r="R10" s="8">
        <f t="shared" si="2"/>
        <v>80</v>
      </c>
      <c r="S10" s="188"/>
      <c r="T10" s="50"/>
      <c r="U10" s="51"/>
      <c r="V10" s="52"/>
      <c r="W10" s="13"/>
      <c r="X10" s="8">
        <f>V10*W10</f>
        <v>0</v>
      </c>
      <c r="Y10" s="192"/>
      <c r="Z10" s="53"/>
      <c r="AA10" s="54"/>
      <c r="AB10" s="55"/>
      <c r="AC10" s="55"/>
      <c r="AD10" s="8">
        <f t="shared" si="3"/>
        <v>0</v>
      </c>
      <c r="AE10" s="190"/>
      <c r="AF10" s="56"/>
      <c r="AG10" s="56"/>
      <c r="AH10" s="56"/>
      <c r="AI10" s="56"/>
      <c r="AJ10" s="56"/>
      <c r="AK10" s="1"/>
      <c r="AL10" s="1"/>
    </row>
    <row r="11" spans="1:38" ht="19.5">
      <c r="A11" s="220"/>
      <c r="B11" s="57" t="s">
        <v>39</v>
      </c>
      <c r="C11" s="34">
        <f>SUM(C5:C10)</f>
        <v>70</v>
      </c>
      <c r="D11" s="40">
        <f>SUM(D5:D10)</f>
        <v>27</v>
      </c>
      <c r="E11" s="34"/>
      <c r="F11" s="13">
        <f>SUM(F5:F10)</f>
        <v>3510</v>
      </c>
      <c r="G11" s="192"/>
      <c r="H11" s="58" t="s">
        <v>39</v>
      </c>
      <c r="I11" s="34">
        <f>SUM(I5:I10)</f>
        <v>111</v>
      </c>
      <c r="J11" s="59">
        <f>SUM(J5:J10)</f>
        <v>33.9</v>
      </c>
      <c r="K11" s="34"/>
      <c r="L11" s="13">
        <f>SUM(L5:L10)</f>
        <v>3186</v>
      </c>
      <c r="M11" s="192"/>
      <c r="N11" s="58" t="s">
        <v>39</v>
      </c>
      <c r="O11" s="34">
        <f>SUM(O5:O10)</f>
        <v>48</v>
      </c>
      <c r="P11" s="59">
        <f>SUM(P5:P10)</f>
        <v>18.3</v>
      </c>
      <c r="Q11" s="34"/>
      <c r="R11" s="13">
        <f>SUM(R5:R10)</f>
        <v>1618</v>
      </c>
      <c r="S11" s="188"/>
      <c r="T11" s="58" t="s">
        <v>39</v>
      </c>
      <c r="U11" s="34">
        <f>SUM(U5:U10)</f>
        <v>0</v>
      </c>
      <c r="V11" s="52">
        <f>SUM(V5:V10)</f>
        <v>290</v>
      </c>
      <c r="W11" s="13"/>
      <c r="X11" s="13">
        <f>SUM(X5:X10)</f>
        <v>2153.25</v>
      </c>
      <c r="Y11" s="192"/>
      <c r="Z11" s="58" t="s">
        <v>39</v>
      </c>
      <c r="AA11" s="34">
        <f>SUM(AA5:AA10)</f>
        <v>95.5</v>
      </c>
      <c r="AB11" s="52">
        <f>SUM(AB5:AB10)</f>
        <v>27</v>
      </c>
      <c r="AC11" s="34"/>
      <c r="AD11" s="34">
        <f>SUM(AD5:AD10)</f>
        <v>2990</v>
      </c>
      <c r="AE11" s="190"/>
      <c r="AF11" s="60" t="s">
        <v>40</v>
      </c>
      <c r="AG11" s="61">
        <f>SUM(AG5:AG10)</f>
        <v>78</v>
      </c>
      <c r="AH11" s="62">
        <f>SUM(AH5:AH10)</f>
        <v>81</v>
      </c>
      <c r="AI11" s="61"/>
      <c r="AJ11" s="19">
        <f>SUM(AJ5:AJ10)</f>
        <v>1093.5</v>
      </c>
      <c r="AK11" s="1"/>
      <c r="AL11" s="1"/>
    </row>
    <row r="12" spans="1:38" ht="16.5" customHeight="1" outlineLevel="1">
      <c r="A12" s="218" t="s">
        <v>41</v>
      </c>
      <c r="B12" s="14" t="s">
        <v>42</v>
      </c>
      <c r="C12" s="6"/>
      <c r="D12" s="7">
        <v>19</v>
      </c>
      <c r="E12" s="10">
        <v>53</v>
      </c>
      <c r="F12" s="8">
        <f t="shared" si="0"/>
        <v>1007</v>
      </c>
      <c r="G12" s="191" t="s">
        <v>43</v>
      </c>
      <c r="H12" s="63" t="s">
        <v>44</v>
      </c>
      <c r="I12" s="6">
        <v>80</v>
      </c>
      <c r="J12" s="64">
        <v>5</v>
      </c>
      <c r="K12" s="7">
        <v>115</v>
      </c>
      <c r="L12" s="8">
        <f aca="true" t="shared" si="4" ref="L12:L17">J12*K12</f>
        <v>575</v>
      </c>
      <c r="M12" s="187"/>
      <c r="N12" s="20"/>
      <c r="O12" s="65"/>
      <c r="P12" s="66"/>
      <c r="Q12" s="8"/>
      <c r="R12" s="8">
        <f>P12*0.075*Q12</f>
        <v>0</v>
      </c>
      <c r="S12" s="187" t="s">
        <v>45</v>
      </c>
      <c r="T12" s="20" t="s">
        <v>46</v>
      </c>
      <c r="U12" s="6">
        <v>5</v>
      </c>
      <c r="V12" s="7">
        <v>2</v>
      </c>
      <c r="W12" s="7">
        <v>210</v>
      </c>
      <c r="X12" s="8">
        <f aca="true" t="shared" si="5" ref="X12:X17">V12*W12</f>
        <v>420</v>
      </c>
      <c r="Y12" s="187" t="s">
        <v>47</v>
      </c>
      <c r="Z12" s="14" t="s">
        <v>48</v>
      </c>
      <c r="AA12" s="6">
        <v>60</v>
      </c>
      <c r="AB12" s="7">
        <v>24</v>
      </c>
      <c r="AC12" s="7">
        <v>32</v>
      </c>
      <c r="AD12" s="8">
        <f aca="true" t="shared" si="6" ref="AD12:AD17">AB12*AC12</f>
        <v>768</v>
      </c>
      <c r="AE12" s="221" t="s">
        <v>49</v>
      </c>
      <c r="AF12" s="67" t="s">
        <v>50</v>
      </c>
      <c r="AG12" s="68">
        <v>45</v>
      </c>
      <c r="AH12" s="68">
        <v>5.5</v>
      </c>
      <c r="AI12" s="68">
        <v>60</v>
      </c>
      <c r="AJ12" s="25">
        <f aca="true" t="shared" si="7" ref="AJ12:AJ17">AH12*AI12</f>
        <v>330</v>
      </c>
      <c r="AK12" s="1"/>
      <c r="AL12" s="1"/>
    </row>
    <row r="13" spans="1:38" ht="21" outlineLevel="1">
      <c r="A13" s="218"/>
      <c r="B13" s="20" t="s">
        <v>51</v>
      </c>
      <c r="C13" s="6"/>
      <c r="D13" s="7">
        <v>1.2</v>
      </c>
      <c r="E13" s="7">
        <v>100</v>
      </c>
      <c r="F13" s="8">
        <f t="shared" si="0"/>
        <v>120</v>
      </c>
      <c r="G13" s="192"/>
      <c r="H13" s="20" t="s">
        <v>52</v>
      </c>
      <c r="I13" s="6">
        <v>5</v>
      </c>
      <c r="J13" s="7">
        <v>2</v>
      </c>
      <c r="K13" s="7">
        <v>95</v>
      </c>
      <c r="L13" s="8">
        <f t="shared" si="4"/>
        <v>190</v>
      </c>
      <c r="M13" s="188"/>
      <c r="N13" s="69"/>
      <c r="O13" s="65"/>
      <c r="P13" s="7"/>
      <c r="Q13" s="8"/>
      <c r="R13" s="8">
        <f>P13*Q13</f>
        <v>0</v>
      </c>
      <c r="S13" s="188"/>
      <c r="T13" s="20" t="s">
        <v>53</v>
      </c>
      <c r="U13" s="6">
        <v>45</v>
      </c>
      <c r="V13" s="7">
        <v>13</v>
      </c>
      <c r="W13" s="7">
        <v>50</v>
      </c>
      <c r="X13" s="8">
        <f t="shared" si="5"/>
        <v>650</v>
      </c>
      <c r="Y13" s="188"/>
      <c r="Z13" s="14" t="s">
        <v>54</v>
      </c>
      <c r="AA13" s="6">
        <v>5</v>
      </c>
      <c r="AB13" s="7">
        <v>2</v>
      </c>
      <c r="AC13" s="7">
        <v>30</v>
      </c>
      <c r="AD13" s="8">
        <f t="shared" si="6"/>
        <v>60</v>
      </c>
      <c r="AE13" s="221"/>
      <c r="AF13" s="67" t="s">
        <v>55</v>
      </c>
      <c r="AG13" s="68">
        <v>5</v>
      </c>
      <c r="AH13" s="68">
        <v>0.5</v>
      </c>
      <c r="AI13" s="68">
        <v>68</v>
      </c>
      <c r="AJ13" s="25">
        <f t="shared" si="7"/>
        <v>34</v>
      </c>
      <c r="AK13" s="1"/>
      <c r="AL13" s="1"/>
    </row>
    <row r="14" spans="1:38" ht="19.5" customHeight="1" outlineLevel="1">
      <c r="A14" s="218"/>
      <c r="B14" s="5" t="s">
        <v>56</v>
      </c>
      <c r="C14" s="6"/>
      <c r="D14" s="7">
        <v>1</v>
      </c>
      <c r="E14" s="7">
        <v>90</v>
      </c>
      <c r="F14" s="8">
        <f t="shared" si="0"/>
        <v>90</v>
      </c>
      <c r="G14" s="192"/>
      <c r="H14" s="5" t="s">
        <v>57</v>
      </c>
      <c r="I14" s="6">
        <v>5</v>
      </c>
      <c r="J14" s="7">
        <v>1</v>
      </c>
      <c r="K14" s="7">
        <v>75</v>
      </c>
      <c r="L14" s="8">
        <f t="shared" si="4"/>
        <v>75</v>
      </c>
      <c r="M14" s="188"/>
      <c r="N14" s="70"/>
      <c r="O14" s="71"/>
      <c r="P14" s="72"/>
      <c r="Q14" s="8"/>
      <c r="R14" s="13"/>
      <c r="S14" s="188"/>
      <c r="T14" s="20" t="s">
        <v>58</v>
      </c>
      <c r="U14" s="6">
        <v>15</v>
      </c>
      <c r="V14" s="7">
        <v>6</v>
      </c>
      <c r="W14" s="7">
        <v>28</v>
      </c>
      <c r="X14" s="8">
        <f t="shared" si="5"/>
        <v>168</v>
      </c>
      <c r="Y14" s="188"/>
      <c r="Z14" s="14" t="s">
        <v>59</v>
      </c>
      <c r="AA14" s="6">
        <v>3</v>
      </c>
      <c r="AB14" s="7">
        <v>1</v>
      </c>
      <c r="AC14" s="7">
        <v>90</v>
      </c>
      <c r="AD14" s="8">
        <f t="shared" si="6"/>
        <v>90</v>
      </c>
      <c r="AE14" s="221"/>
      <c r="AF14" s="67" t="s">
        <v>60</v>
      </c>
      <c r="AG14" s="68">
        <v>1</v>
      </c>
      <c r="AH14" s="68">
        <v>0.1</v>
      </c>
      <c r="AI14" s="68">
        <v>80</v>
      </c>
      <c r="AJ14" s="25">
        <f t="shared" si="7"/>
        <v>8</v>
      </c>
      <c r="AK14" s="1"/>
      <c r="AL14" s="1"/>
    </row>
    <row r="15" spans="1:38" ht="21" outlineLevel="1">
      <c r="A15" s="218"/>
      <c r="B15" s="5" t="s">
        <v>46</v>
      </c>
      <c r="C15" s="6"/>
      <c r="D15" s="7">
        <v>1</v>
      </c>
      <c r="E15" s="7">
        <v>210</v>
      </c>
      <c r="F15" s="8">
        <f t="shared" si="0"/>
        <v>210</v>
      </c>
      <c r="G15" s="192"/>
      <c r="H15" s="5" t="s">
        <v>54</v>
      </c>
      <c r="I15" s="73">
        <v>5</v>
      </c>
      <c r="J15" s="7">
        <v>2</v>
      </c>
      <c r="K15" s="7">
        <v>30</v>
      </c>
      <c r="L15" s="8">
        <f t="shared" si="4"/>
        <v>60</v>
      </c>
      <c r="M15" s="188"/>
      <c r="N15" s="74"/>
      <c r="O15" s="71"/>
      <c r="P15" s="75"/>
      <c r="Q15" s="10"/>
      <c r="R15" s="13">
        <f>P15*Q15*40/1000</f>
        <v>0</v>
      </c>
      <c r="S15" s="188"/>
      <c r="T15" s="20" t="s">
        <v>61</v>
      </c>
      <c r="U15" s="6">
        <v>8</v>
      </c>
      <c r="V15" s="7">
        <v>1.5</v>
      </c>
      <c r="W15" s="7">
        <v>56</v>
      </c>
      <c r="X15" s="8">
        <f t="shared" si="5"/>
        <v>84</v>
      </c>
      <c r="Y15" s="188"/>
      <c r="Z15" s="63" t="s">
        <v>62</v>
      </c>
      <c r="AA15" s="6">
        <v>15</v>
      </c>
      <c r="AB15" s="7">
        <v>3</v>
      </c>
      <c r="AC15" s="7">
        <v>105</v>
      </c>
      <c r="AD15" s="8">
        <f t="shared" si="6"/>
        <v>315</v>
      </c>
      <c r="AE15" s="221"/>
      <c r="AF15" s="22" t="s">
        <v>32</v>
      </c>
      <c r="AG15" s="68"/>
      <c r="AH15" s="68">
        <v>0.5</v>
      </c>
      <c r="AI15" s="68">
        <v>145</v>
      </c>
      <c r="AJ15" s="25">
        <f t="shared" si="7"/>
        <v>72.5</v>
      </c>
      <c r="AK15" s="1"/>
      <c r="AL15" s="1"/>
    </row>
    <row r="16" spans="1:38" ht="21" outlineLevel="1">
      <c r="A16" s="219"/>
      <c r="B16" s="5"/>
      <c r="C16" s="6"/>
      <c r="D16" s="7"/>
      <c r="E16" s="7"/>
      <c r="F16" s="8"/>
      <c r="G16" s="192"/>
      <c r="H16" s="22"/>
      <c r="I16" s="7"/>
      <c r="J16" s="76"/>
      <c r="K16" s="7"/>
      <c r="L16" s="8">
        <f t="shared" si="4"/>
        <v>0</v>
      </c>
      <c r="M16" s="188"/>
      <c r="N16" s="77"/>
      <c r="O16" s="78"/>
      <c r="P16" s="7"/>
      <c r="Q16" s="8"/>
      <c r="R16" s="8"/>
      <c r="S16" s="188"/>
      <c r="T16" s="20" t="s">
        <v>30</v>
      </c>
      <c r="U16" s="6">
        <v>5</v>
      </c>
      <c r="V16" s="79">
        <v>1</v>
      </c>
      <c r="W16" s="7">
        <v>30</v>
      </c>
      <c r="X16" s="8">
        <f t="shared" si="5"/>
        <v>30</v>
      </c>
      <c r="Y16" s="188"/>
      <c r="Z16" s="14" t="s">
        <v>63</v>
      </c>
      <c r="AA16" s="6">
        <v>3</v>
      </c>
      <c r="AB16" s="79">
        <v>0.6</v>
      </c>
      <c r="AC16" s="8">
        <v>220</v>
      </c>
      <c r="AD16" s="8">
        <f t="shared" si="6"/>
        <v>132</v>
      </c>
      <c r="AE16" s="221"/>
      <c r="AF16" s="22"/>
      <c r="AG16" s="80"/>
      <c r="AH16" s="68"/>
      <c r="AI16" s="68"/>
      <c r="AJ16" s="25">
        <f t="shared" si="7"/>
        <v>0</v>
      </c>
      <c r="AK16" s="1"/>
      <c r="AL16" s="1"/>
    </row>
    <row r="17" spans="1:38" ht="21" outlineLevel="1">
      <c r="A17" s="219"/>
      <c r="B17" s="20"/>
      <c r="C17" s="81"/>
      <c r="D17" s="7"/>
      <c r="E17" s="82"/>
      <c r="F17" s="7"/>
      <c r="G17" s="192"/>
      <c r="H17" s="22"/>
      <c r="I17" s="83"/>
      <c r="J17" s="84"/>
      <c r="K17" s="8"/>
      <c r="L17" s="8">
        <f t="shared" si="4"/>
        <v>0</v>
      </c>
      <c r="M17" s="188"/>
      <c r="N17" s="36"/>
      <c r="O17" s="85"/>
      <c r="P17" s="86"/>
      <c r="Q17" s="87"/>
      <c r="R17" s="8"/>
      <c r="S17" s="188"/>
      <c r="T17" s="20" t="s">
        <v>64</v>
      </c>
      <c r="U17" s="6">
        <v>3</v>
      </c>
      <c r="V17" s="79">
        <v>1</v>
      </c>
      <c r="W17" s="8">
        <v>56</v>
      </c>
      <c r="X17" s="8">
        <f t="shared" si="5"/>
        <v>56</v>
      </c>
      <c r="Y17" s="188"/>
      <c r="Z17" s="14"/>
      <c r="AA17" s="6">
        <v>3</v>
      </c>
      <c r="AB17" s="79"/>
      <c r="AC17" s="8"/>
      <c r="AD17" s="8">
        <f t="shared" si="6"/>
        <v>0</v>
      </c>
      <c r="AE17" s="221"/>
      <c r="AF17" s="15"/>
      <c r="AG17" s="3"/>
      <c r="AH17" s="46"/>
      <c r="AI17" s="88"/>
      <c r="AJ17" s="25">
        <f t="shared" si="7"/>
        <v>0</v>
      </c>
      <c r="AK17" s="1"/>
      <c r="AL17" s="1"/>
    </row>
    <row r="18" spans="1:38" ht="18.75" customHeight="1" outlineLevel="1">
      <c r="A18" s="220"/>
      <c r="B18" s="89"/>
      <c r="C18" s="90"/>
      <c r="D18" s="79"/>
      <c r="E18" s="90"/>
      <c r="F18" s="90"/>
      <c r="G18" s="192"/>
      <c r="H18" s="91"/>
      <c r="I18" s="81"/>
      <c r="J18" s="84"/>
      <c r="K18" s="90"/>
      <c r="L18" s="90"/>
      <c r="M18" s="188"/>
      <c r="N18" s="36"/>
      <c r="O18" s="92"/>
      <c r="P18" s="93"/>
      <c r="Q18" s="21"/>
      <c r="R18" s="8"/>
      <c r="S18" s="188"/>
      <c r="T18" s="77"/>
      <c r="U18" s="94"/>
      <c r="V18" s="79"/>
      <c r="W18" s="95"/>
      <c r="X18" s="90"/>
      <c r="Y18" s="188"/>
      <c r="Z18" s="77"/>
      <c r="AA18" s="90"/>
      <c r="AB18" s="79"/>
      <c r="AC18" s="90"/>
      <c r="AD18" s="8"/>
      <c r="AE18" s="221"/>
      <c r="AF18" s="15"/>
      <c r="AG18" s="2"/>
      <c r="AH18" s="46"/>
      <c r="AI18" s="2"/>
      <c r="AJ18" s="25"/>
      <c r="AK18" s="1"/>
      <c r="AL18" s="1"/>
    </row>
    <row r="19" spans="1:38" ht="19.5">
      <c r="A19" s="96"/>
      <c r="B19" s="58" t="s">
        <v>39</v>
      </c>
      <c r="C19" s="34">
        <f>SUM(C12:C18)</f>
        <v>0</v>
      </c>
      <c r="D19" s="52">
        <f>SUM(D12:D18)</f>
        <v>22.2</v>
      </c>
      <c r="E19" s="34"/>
      <c r="F19" s="52">
        <f>SUM(F12:F18)</f>
        <v>1427</v>
      </c>
      <c r="G19" s="192"/>
      <c r="H19" s="58" t="s">
        <v>39</v>
      </c>
      <c r="I19" s="34">
        <f>SUM(I12:I18)</f>
        <v>95</v>
      </c>
      <c r="J19" s="52">
        <f>SUM(J12:J18)</f>
        <v>10</v>
      </c>
      <c r="K19" s="34"/>
      <c r="L19" s="13">
        <f>SUM(L12:L18)</f>
        <v>900</v>
      </c>
      <c r="M19" s="188"/>
      <c r="N19" s="58" t="s">
        <v>39</v>
      </c>
      <c r="O19" s="34">
        <f>SUM(O12:O18)</f>
        <v>0</v>
      </c>
      <c r="P19" s="52">
        <f>SUM(P12:P18)</f>
        <v>0</v>
      </c>
      <c r="Q19" s="34"/>
      <c r="R19" s="13">
        <f>SUM(R12:R18)</f>
        <v>0</v>
      </c>
      <c r="S19" s="188"/>
      <c r="T19" s="58" t="s">
        <v>39</v>
      </c>
      <c r="U19" s="34">
        <f>SUM(U12:U18)</f>
        <v>81</v>
      </c>
      <c r="V19" s="52">
        <f>SUM(V12:V18)</f>
        <v>24.5</v>
      </c>
      <c r="W19" s="13"/>
      <c r="X19" s="52">
        <f>SUM(X12:X18)</f>
        <v>1408</v>
      </c>
      <c r="Y19" s="188"/>
      <c r="Z19" s="58" t="s">
        <v>39</v>
      </c>
      <c r="AA19" s="34">
        <f>SUM(AA12:AA18)</f>
        <v>89</v>
      </c>
      <c r="AB19" s="52">
        <f>SUM(AB12:AB18)</f>
        <v>30.6</v>
      </c>
      <c r="AC19" s="34"/>
      <c r="AD19" s="52">
        <f>SUM(AD12:AD18)</f>
        <v>1365</v>
      </c>
      <c r="AE19" s="221"/>
      <c r="AF19" s="60" t="s">
        <v>40</v>
      </c>
      <c r="AG19" s="61">
        <f>SUM(AG12:AG18)</f>
        <v>51</v>
      </c>
      <c r="AH19" s="62">
        <f>SUM(AH12:AH18)</f>
        <v>6.6</v>
      </c>
      <c r="AI19" s="61"/>
      <c r="AJ19" s="62">
        <f>SUM(AJ12:AJ18)</f>
        <v>444.5</v>
      </c>
      <c r="AK19" s="1"/>
      <c r="AL19" s="1"/>
    </row>
    <row r="20" spans="1:38" ht="16.5" customHeight="1" outlineLevel="1">
      <c r="A20" s="189" t="s">
        <v>65</v>
      </c>
      <c r="B20" s="97" t="s">
        <v>66</v>
      </c>
      <c r="C20" s="71">
        <v>29</v>
      </c>
      <c r="D20" s="98">
        <v>20</v>
      </c>
      <c r="E20" s="7">
        <v>35</v>
      </c>
      <c r="F20" s="8">
        <f>D20*E20</f>
        <v>700</v>
      </c>
      <c r="G20" s="192" t="s">
        <v>65</v>
      </c>
      <c r="H20" s="99" t="s">
        <v>67</v>
      </c>
      <c r="I20" s="38"/>
      <c r="J20" s="100">
        <v>20</v>
      </c>
      <c r="K20" s="7"/>
      <c r="L20" s="8">
        <f>J20*K20</f>
        <v>0</v>
      </c>
      <c r="M20" s="192" t="s">
        <v>65</v>
      </c>
      <c r="N20" s="101"/>
      <c r="O20" s="102"/>
      <c r="P20" s="103"/>
      <c r="Q20" s="104"/>
      <c r="R20" s="103"/>
      <c r="S20" s="192" t="s">
        <v>65</v>
      </c>
      <c r="T20" s="99" t="s">
        <v>68</v>
      </c>
      <c r="U20" s="38">
        <v>29</v>
      </c>
      <c r="V20" s="7">
        <v>20</v>
      </c>
      <c r="W20" s="8"/>
      <c r="X20" s="8">
        <f>V20*W20</f>
        <v>0</v>
      </c>
      <c r="Y20" s="192" t="s">
        <v>65</v>
      </c>
      <c r="Z20" s="105" t="s">
        <v>69</v>
      </c>
      <c r="AA20" s="81"/>
      <c r="AB20" s="7">
        <v>20</v>
      </c>
      <c r="AC20" s="7">
        <v>32</v>
      </c>
      <c r="AD20" s="8">
        <f>AB20*AC20</f>
        <v>640</v>
      </c>
      <c r="AE20" s="196" t="s">
        <v>70</v>
      </c>
      <c r="AF20" s="97" t="s">
        <v>58</v>
      </c>
      <c r="AG20" s="80">
        <v>29</v>
      </c>
      <c r="AH20" s="68">
        <v>5.5</v>
      </c>
      <c r="AI20" s="68">
        <v>35</v>
      </c>
      <c r="AJ20" s="25">
        <f>AH20*AI20</f>
        <v>192.5</v>
      </c>
      <c r="AK20" s="1"/>
      <c r="AL20" s="1"/>
    </row>
    <row r="21" spans="1:38" ht="19.5" outlineLevel="1">
      <c r="A21" s="189"/>
      <c r="B21" s="106" t="s">
        <v>71</v>
      </c>
      <c r="C21" s="71">
        <v>0.9</v>
      </c>
      <c r="D21" s="107">
        <v>0.3</v>
      </c>
      <c r="E21" s="108">
        <v>140</v>
      </c>
      <c r="F21" s="8">
        <f>D21*E21</f>
        <v>42</v>
      </c>
      <c r="G21" s="192"/>
      <c r="H21" s="106" t="s">
        <v>71</v>
      </c>
      <c r="I21" s="38">
        <v>1</v>
      </c>
      <c r="J21" s="107">
        <v>0.3</v>
      </c>
      <c r="K21" s="108">
        <v>140</v>
      </c>
      <c r="L21" s="8">
        <f>J21*K21</f>
        <v>42</v>
      </c>
      <c r="M21" s="192"/>
      <c r="N21" s="101"/>
      <c r="O21" s="102"/>
      <c r="P21" s="103"/>
      <c r="Q21" s="104"/>
      <c r="R21" s="103"/>
      <c r="S21" s="192"/>
      <c r="T21" s="106" t="s">
        <v>71</v>
      </c>
      <c r="U21" s="38">
        <v>0.5</v>
      </c>
      <c r="V21" s="79">
        <v>0.3</v>
      </c>
      <c r="W21" s="109">
        <v>140</v>
      </c>
      <c r="X21" s="8">
        <f>V21*W21</f>
        <v>42</v>
      </c>
      <c r="Y21" s="192"/>
      <c r="Z21" s="106" t="s">
        <v>71</v>
      </c>
      <c r="AA21" s="38">
        <v>0.5</v>
      </c>
      <c r="AB21" s="79">
        <v>0.3</v>
      </c>
      <c r="AC21" s="109">
        <v>130</v>
      </c>
      <c r="AD21" s="8">
        <f>AB21*AC21</f>
        <v>39</v>
      </c>
      <c r="AE21" s="196"/>
      <c r="AF21" s="97" t="s">
        <v>71</v>
      </c>
      <c r="AG21" s="80">
        <v>0.5</v>
      </c>
      <c r="AH21" s="110">
        <v>0.1</v>
      </c>
      <c r="AI21" s="111">
        <v>130</v>
      </c>
      <c r="AJ21" s="25">
        <f>AH21*AI21</f>
        <v>13</v>
      </c>
      <c r="AK21" s="1"/>
      <c r="AL21" s="1"/>
    </row>
    <row r="22" spans="1:38" ht="25.5" outlineLevel="1">
      <c r="A22" s="189"/>
      <c r="B22" s="112"/>
      <c r="C22" s="71"/>
      <c r="D22" s="107"/>
      <c r="E22" s="113"/>
      <c r="F22" s="8">
        <f>D22*E22</f>
        <v>0</v>
      </c>
      <c r="G22" s="192"/>
      <c r="H22" s="83"/>
      <c r="I22" s="83"/>
      <c r="J22" s="84"/>
      <c r="K22" s="113"/>
      <c r="L22" s="79">
        <f>J22*K22</f>
        <v>0</v>
      </c>
      <c r="M22" s="192"/>
      <c r="N22" s="114"/>
      <c r="O22" s="102"/>
      <c r="P22" s="115"/>
      <c r="Q22" s="116"/>
      <c r="R22" s="103"/>
      <c r="S22" s="192"/>
      <c r="T22" s="117"/>
      <c r="U22" s="38"/>
      <c r="V22" s="79"/>
      <c r="W22" s="109"/>
      <c r="X22" s="8">
        <f>V22*W22</f>
        <v>0</v>
      </c>
      <c r="Y22" s="192"/>
      <c r="Z22" s="118"/>
      <c r="AA22" s="81"/>
      <c r="AB22" s="79"/>
      <c r="AC22" s="113"/>
      <c r="AD22" s="8">
        <f>AB22*AC22</f>
        <v>0</v>
      </c>
      <c r="AE22" s="196"/>
      <c r="AF22" s="119"/>
      <c r="AG22" s="3"/>
      <c r="AH22" s="46"/>
      <c r="AI22" s="120"/>
      <c r="AJ22" s="25">
        <f>AH22*AI22</f>
        <v>0</v>
      </c>
      <c r="AK22" s="1"/>
      <c r="AL22" s="1"/>
    </row>
    <row r="23" spans="1:38" ht="25.5" outlineLevel="1">
      <c r="A23" s="189"/>
      <c r="B23" s="117"/>
      <c r="C23" s="71"/>
      <c r="D23" s="79"/>
      <c r="E23" s="121"/>
      <c r="F23" s="8"/>
      <c r="G23" s="192"/>
      <c r="H23" s="47"/>
      <c r="I23" s="38"/>
      <c r="J23" s="84"/>
      <c r="K23" s="121"/>
      <c r="L23" s="121"/>
      <c r="M23" s="192"/>
      <c r="N23" s="122"/>
      <c r="O23" s="102"/>
      <c r="P23" s="123"/>
      <c r="Q23" s="124"/>
      <c r="R23" s="104"/>
      <c r="S23" s="192"/>
      <c r="T23" s="117"/>
      <c r="U23" s="38"/>
      <c r="V23" s="79"/>
      <c r="W23" s="109"/>
      <c r="X23" s="121"/>
      <c r="Y23" s="192"/>
      <c r="Z23" s="118"/>
      <c r="AA23" s="81"/>
      <c r="AB23" s="84"/>
      <c r="AC23" s="121"/>
      <c r="AD23" s="109"/>
      <c r="AE23" s="196"/>
      <c r="AF23" s="119"/>
      <c r="AG23" s="3"/>
      <c r="AH23" s="125"/>
      <c r="AI23" s="126"/>
      <c r="AJ23" s="127"/>
      <c r="AK23" s="1"/>
      <c r="AL23" s="1"/>
    </row>
    <row r="24" spans="1:38" ht="18.75" outlineLevel="1">
      <c r="A24" s="189"/>
      <c r="B24" s="47"/>
      <c r="C24" s="71"/>
      <c r="D24" s="79"/>
      <c r="E24" s="121"/>
      <c r="F24" s="82"/>
      <c r="G24" s="192"/>
      <c r="H24" s="47"/>
      <c r="I24" s="38"/>
      <c r="J24" s="84"/>
      <c r="K24" s="121"/>
      <c r="L24" s="121"/>
      <c r="M24" s="192"/>
      <c r="N24" s="122"/>
      <c r="O24" s="102"/>
      <c r="P24" s="123"/>
      <c r="Q24" s="124"/>
      <c r="R24" s="104"/>
      <c r="S24" s="192"/>
      <c r="T24" s="117"/>
      <c r="U24" s="38"/>
      <c r="V24" s="79"/>
      <c r="W24" s="109"/>
      <c r="X24" s="121"/>
      <c r="Y24" s="192"/>
      <c r="Z24" s="47"/>
      <c r="AA24" s="81"/>
      <c r="AB24" s="84"/>
      <c r="AC24" s="121"/>
      <c r="AD24" s="121"/>
      <c r="AE24" s="196"/>
      <c r="AF24" s="119"/>
      <c r="AG24" s="3"/>
      <c r="AH24" s="125"/>
      <c r="AI24" s="126"/>
      <c r="AJ24" s="126"/>
      <c r="AK24" s="1"/>
      <c r="AL24" s="1"/>
    </row>
    <row r="25" spans="1:38" ht="19.5">
      <c r="A25" s="189"/>
      <c r="B25" s="58" t="s">
        <v>39</v>
      </c>
      <c r="C25" s="34">
        <f>SUM(C20:C24)</f>
        <v>29.9</v>
      </c>
      <c r="D25" s="52">
        <f>SUM(D20:D24)</f>
        <v>20.3</v>
      </c>
      <c r="E25" s="34"/>
      <c r="F25" s="52">
        <f>SUM(F20:F24)</f>
        <v>742</v>
      </c>
      <c r="G25" s="192"/>
      <c r="H25" s="58" t="s">
        <v>39</v>
      </c>
      <c r="I25" s="34">
        <f>SUM(I20:I24)</f>
        <v>1</v>
      </c>
      <c r="J25" s="52">
        <f>SUM(J20:J24)</f>
        <v>20.3</v>
      </c>
      <c r="K25" s="34"/>
      <c r="L25" s="13">
        <f>SUM(L20:L24)</f>
        <v>42</v>
      </c>
      <c r="M25" s="192"/>
      <c r="N25" s="57" t="s">
        <v>39</v>
      </c>
      <c r="O25" s="34">
        <f>SUM(O20:O24)</f>
        <v>0</v>
      </c>
      <c r="P25" s="52">
        <f>SUM(P20:P24)</f>
        <v>0</v>
      </c>
      <c r="Q25" s="34"/>
      <c r="R25" s="13">
        <f>SUM(R20:R24)</f>
        <v>0</v>
      </c>
      <c r="S25" s="192"/>
      <c r="T25" s="58" t="s">
        <v>39</v>
      </c>
      <c r="U25" s="34">
        <f>SUM(U20:U24)</f>
        <v>29.5</v>
      </c>
      <c r="V25" s="52">
        <f>SUM(V20:V24)</f>
        <v>20.3</v>
      </c>
      <c r="W25" s="13"/>
      <c r="X25" s="52">
        <f>SUM(X20:X24)</f>
        <v>42</v>
      </c>
      <c r="Y25" s="192"/>
      <c r="Z25" s="58" t="s">
        <v>39</v>
      </c>
      <c r="AA25" s="34">
        <f>SUM(AA20:AA24)</f>
        <v>0.5</v>
      </c>
      <c r="AB25" s="52">
        <f>SUM(AB20:AB24)</f>
        <v>20.3</v>
      </c>
      <c r="AC25" s="34"/>
      <c r="AD25" s="52">
        <f>SUM(AD20:AD24)</f>
        <v>679</v>
      </c>
      <c r="AE25" s="196"/>
      <c r="AF25" s="60" t="s">
        <v>40</v>
      </c>
      <c r="AG25" s="61">
        <f>SUM(AG20:AG24)</f>
        <v>29.5</v>
      </c>
      <c r="AH25" s="62">
        <f>SUM(AH20:AH24)</f>
        <v>5.6</v>
      </c>
      <c r="AI25" s="61"/>
      <c r="AJ25" s="62">
        <f>SUM(AJ20:AJ24)</f>
        <v>205.5</v>
      </c>
      <c r="AK25" s="1"/>
      <c r="AL25" s="1"/>
    </row>
    <row r="26" spans="1:38" ht="16.5" customHeight="1" outlineLevel="1">
      <c r="A26" s="191" t="s">
        <v>72</v>
      </c>
      <c r="B26" s="14" t="s">
        <v>48</v>
      </c>
      <c r="C26" s="128">
        <v>20</v>
      </c>
      <c r="D26" s="7">
        <v>7</v>
      </c>
      <c r="E26" s="108">
        <v>32</v>
      </c>
      <c r="F26" s="8">
        <f>D26*E26</f>
        <v>224</v>
      </c>
      <c r="G26" s="191" t="s">
        <v>73</v>
      </c>
      <c r="H26" s="14" t="s">
        <v>74</v>
      </c>
      <c r="I26" s="129">
        <v>35</v>
      </c>
      <c r="J26" s="7">
        <v>8</v>
      </c>
      <c r="K26" s="108">
        <v>35</v>
      </c>
      <c r="L26" s="8">
        <f>J26*K26</f>
        <v>280</v>
      </c>
      <c r="M26" s="191"/>
      <c r="N26" s="14"/>
      <c r="O26" s="71"/>
      <c r="P26" s="7"/>
      <c r="Q26" s="7"/>
      <c r="R26" s="8"/>
      <c r="S26" s="191" t="s">
        <v>75</v>
      </c>
      <c r="T26" s="14" t="s">
        <v>76</v>
      </c>
      <c r="U26" s="129"/>
      <c r="V26" s="7">
        <v>7</v>
      </c>
      <c r="W26" s="108">
        <v>75</v>
      </c>
      <c r="X26" s="8">
        <f>V26*W26</f>
        <v>525</v>
      </c>
      <c r="Y26" s="191" t="s">
        <v>77</v>
      </c>
      <c r="Z26" s="97" t="s">
        <v>78</v>
      </c>
      <c r="AA26" s="6">
        <v>1.5</v>
      </c>
      <c r="AB26" s="7">
        <v>0.4</v>
      </c>
      <c r="AC26" s="108">
        <v>280</v>
      </c>
      <c r="AD26" s="8">
        <f>AB26*AC26</f>
        <v>112</v>
      </c>
      <c r="AE26" s="227" t="s">
        <v>79</v>
      </c>
      <c r="AF26" s="22" t="s">
        <v>80</v>
      </c>
      <c r="AG26" s="65">
        <v>10</v>
      </c>
      <c r="AH26" s="68">
        <v>0.5</v>
      </c>
      <c r="AI26" s="130">
        <v>100</v>
      </c>
      <c r="AJ26" s="25">
        <f>AH26*AI26</f>
        <v>50</v>
      </c>
      <c r="AK26" s="1"/>
      <c r="AL26" s="1"/>
    </row>
    <row r="27" spans="1:38" ht="21" outlineLevel="1">
      <c r="A27" s="191"/>
      <c r="B27" s="5" t="s">
        <v>20</v>
      </c>
      <c r="C27" s="131">
        <v>4</v>
      </c>
      <c r="D27" s="7">
        <v>2</v>
      </c>
      <c r="E27" s="10">
        <v>66</v>
      </c>
      <c r="F27" s="8">
        <f>D27*E27</f>
        <v>132</v>
      </c>
      <c r="G27" s="192"/>
      <c r="H27" s="5" t="s">
        <v>81</v>
      </c>
      <c r="I27" s="73">
        <v>3</v>
      </c>
      <c r="J27" s="7">
        <v>2</v>
      </c>
      <c r="K27" s="7">
        <v>85</v>
      </c>
      <c r="L27" s="8">
        <f>J27*K27</f>
        <v>170</v>
      </c>
      <c r="M27" s="192"/>
      <c r="N27" s="14"/>
      <c r="O27" s="71"/>
      <c r="P27" s="7"/>
      <c r="Q27" s="7"/>
      <c r="R27" s="8"/>
      <c r="S27" s="192"/>
      <c r="T27" s="14" t="s">
        <v>82</v>
      </c>
      <c r="U27" s="73"/>
      <c r="V27" s="7">
        <v>1</v>
      </c>
      <c r="W27" s="10">
        <v>50</v>
      </c>
      <c r="X27" s="8">
        <f>V27*W27</f>
        <v>50</v>
      </c>
      <c r="Y27" s="192"/>
      <c r="Z27" s="97" t="s">
        <v>60</v>
      </c>
      <c r="AA27" s="6">
        <v>0.5</v>
      </c>
      <c r="AB27" s="7">
        <v>0.1</v>
      </c>
      <c r="AC27" s="10">
        <v>130</v>
      </c>
      <c r="AD27" s="8">
        <f>AB27*AC27</f>
        <v>13</v>
      </c>
      <c r="AE27" s="227"/>
      <c r="AF27" s="22" t="s">
        <v>83</v>
      </c>
      <c r="AG27" s="65">
        <v>29</v>
      </c>
      <c r="AH27" s="68">
        <v>2.5</v>
      </c>
      <c r="AI27" s="24">
        <v>45</v>
      </c>
      <c r="AJ27" s="25">
        <f>AH27*AI27</f>
        <v>112.5</v>
      </c>
      <c r="AK27" s="1"/>
      <c r="AL27" s="1"/>
    </row>
    <row r="28" spans="1:45" ht="21" outlineLevel="1">
      <c r="A28" s="191"/>
      <c r="B28" s="5" t="s">
        <v>84</v>
      </c>
      <c r="C28" s="131">
        <v>5</v>
      </c>
      <c r="D28" s="7">
        <v>3</v>
      </c>
      <c r="E28" s="7">
        <v>55</v>
      </c>
      <c r="F28" s="8">
        <f>D28*E28</f>
        <v>165</v>
      </c>
      <c r="G28" s="192"/>
      <c r="H28" s="5" t="s">
        <v>85</v>
      </c>
      <c r="I28" s="81"/>
      <c r="J28" s="7">
        <v>2</v>
      </c>
      <c r="K28" s="7">
        <v>130</v>
      </c>
      <c r="L28" s="8">
        <f>J28*K28</f>
        <v>260</v>
      </c>
      <c r="M28" s="192"/>
      <c r="N28" s="14"/>
      <c r="O28" s="71"/>
      <c r="P28" s="7"/>
      <c r="Q28" s="8"/>
      <c r="R28" s="8"/>
      <c r="S28" s="192"/>
      <c r="T28" s="14" t="s">
        <v>86</v>
      </c>
      <c r="U28" s="35"/>
      <c r="V28" s="7">
        <v>7</v>
      </c>
      <c r="W28" s="7">
        <v>38</v>
      </c>
      <c r="X28" s="8">
        <f>V28*W28</f>
        <v>266</v>
      </c>
      <c r="Y28" s="192"/>
      <c r="Z28" s="97" t="s">
        <v>87</v>
      </c>
      <c r="AA28" s="6"/>
      <c r="AB28" s="7">
        <v>0.1</v>
      </c>
      <c r="AC28" s="7">
        <v>270</v>
      </c>
      <c r="AD28" s="8">
        <f>AB28*AC28</f>
        <v>27</v>
      </c>
      <c r="AE28" s="227"/>
      <c r="AF28" s="22" t="s">
        <v>88</v>
      </c>
      <c r="AG28" s="65">
        <v>1</v>
      </c>
      <c r="AH28" s="68">
        <v>0.1</v>
      </c>
      <c r="AI28" s="24">
        <v>80</v>
      </c>
      <c r="AJ28" s="25">
        <f>AH28*AI28</f>
        <v>8</v>
      </c>
      <c r="AK28" s="1"/>
      <c r="AL28" s="1"/>
      <c r="AM28" s="222"/>
      <c r="AN28" s="132"/>
      <c r="AO28" s="133"/>
      <c r="AP28" s="134"/>
      <c r="AQ28" s="135"/>
      <c r="AR28" s="136"/>
      <c r="AS28" s="1"/>
    </row>
    <row r="29" spans="1:45" ht="21" outlineLevel="1">
      <c r="A29" s="191"/>
      <c r="B29" s="5" t="s">
        <v>56</v>
      </c>
      <c r="C29" s="73">
        <v>1</v>
      </c>
      <c r="D29" s="7">
        <v>0.3</v>
      </c>
      <c r="E29" s="7">
        <v>90</v>
      </c>
      <c r="F29" s="8">
        <f>D29*E29</f>
        <v>27</v>
      </c>
      <c r="G29" s="192"/>
      <c r="H29" s="5"/>
      <c r="I29" s="81"/>
      <c r="J29" s="7"/>
      <c r="K29" s="7"/>
      <c r="L29" s="8">
        <f>J29*K29</f>
        <v>0</v>
      </c>
      <c r="M29" s="192"/>
      <c r="N29" s="14"/>
      <c r="O29" s="71"/>
      <c r="P29" s="7"/>
      <c r="Q29" s="7"/>
      <c r="R29" s="8"/>
      <c r="S29" s="192"/>
      <c r="T29" s="14"/>
      <c r="U29" s="35"/>
      <c r="V29" s="7"/>
      <c r="W29" s="7"/>
      <c r="X29" s="8">
        <f>V29*W29</f>
        <v>0</v>
      </c>
      <c r="Y29" s="192"/>
      <c r="Z29" s="97" t="s">
        <v>81</v>
      </c>
      <c r="AA29" s="6"/>
      <c r="AB29" s="7">
        <v>2</v>
      </c>
      <c r="AC29" s="7">
        <v>85</v>
      </c>
      <c r="AD29" s="8">
        <f>AB29*AC29</f>
        <v>170</v>
      </c>
      <c r="AE29" s="227"/>
      <c r="AF29" s="22"/>
      <c r="AG29" s="65">
        <v>1</v>
      </c>
      <c r="AH29" s="68"/>
      <c r="AI29" s="110"/>
      <c r="AJ29" s="25">
        <f>AH29*AI29</f>
        <v>0</v>
      </c>
      <c r="AK29" s="1"/>
      <c r="AL29" s="1"/>
      <c r="AM29" s="222"/>
      <c r="AN29" s="132"/>
      <c r="AO29" s="133"/>
      <c r="AP29" s="134"/>
      <c r="AQ29" s="137"/>
      <c r="AR29" s="136"/>
      <c r="AS29" s="1"/>
    </row>
    <row r="30" spans="1:45" ht="21" outlineLevel="1">
      <c r="A30" s="191"/>
      <c r="B30" s="5" t="s">
        <v>81</v>
      </c>
      <c r="C30" s="71"/>
      <c r="D30" s="7">
        <v>2</v>
      </c>
      <c r="E30" s="108">
        <v>85</v>
      </c>
      <c r="F30" s="8">
        <f>D30*E30</f>
        <v>170</v>
      </c>
      <c r="G30" s="192"/>
      <c r="H30" s="138"/>
      <c r="I30" s="81"/>
      <c r="J30" s="7"/>
      <c r="K30" s="7"/>
      <c r="L30" s="8">
        <f>J30*K30</f>
        <v>0</v>
      </c>
      <c r="M30" s="192"/>
      <c r="N30" s="14"/>
      <c r="O30" s="71"/>
      <c r="P30" s="81"/>
      <c r="Q30" s="7"/>
      <c r="R30" s="8"/>
      <c r="S30" s="192"/>
      <c r="T30" s="139"/>
      <c r="U30" s="71"/>
      <c r="V30" s="79"/>
      <c r="W30" s="108"/>
      <c r="X30" s="8"/>
      <c r="Y30" s="192"/>
      <c r="Z30" s="140"/>
      <c r="AA30" s="71"/>
      <c r="AB30" s="79"/>
      <c r="AC30" s="108"/>
      <c r="AD30" s="79"/>
      <c r="AE30" s="227"/>
      <c r="AF30" s="141"/>
      <c r="AG30" s="142">
        <v>1</v>
      </c>
      <c r="AH30" s="46"/>
      <c r="AI30" s="46"/>
      <c r="AJ30" s="46"/>
      <c r="AK30" s="1"/>
      <c r="AL30" s="1"/>
      <c r="AM30" s="222"/>
      <c r="AN30" s="132"/>
      <c r="AO30" s="133"/>
      <c r="AP30" s="134"/>
      <c r="AQ30" s="134"/>
      <c r="AR30" s="136"/>
      <c r="AS30" s="1"/>
    </row>
    <row r="31" spans="1:45" ht="21" outlineLevel="1">
      <c r="A31" s="191"/>
      <c r="B31" s="67"/>
      <c r="C31" s="71"/>
      <c r="D31" s="7"/>
      <c r="E31" s="7"/>
      <c r="F31" s="90"/>
      <c r="G31" s="192"/>
      <c r="H31" s="143"/>
      <c r="I31" s="81"/>
      <c r="J31" s="81"/>
      <c r="K31" s="81"/>
      <c r="L31" s="81"/>
      <c r="M31" s="192"/>
      <c r="N31" s="144"/>
      <c r="O31" s="71"/>
      <c r="P31" s="81"/>
      <c r="Q31" s="81"/>
      <c r="R31" s="81"/>
      <c r="S31" s="192"/>
      <c r="T31" s="139"/>
      <c r="U31" s="71"/>
      <c r="V31" s="81"/>
      <c r="W31" s="81"/>
      <c r="X31" s="8"/>
      <c r="Y31" s="192"/>
      <c r="Z31" s="139"/>
      <c r="AA31" s="71"/>
      <c r="AB31" s="81"/>
      <c r="AC31" s="7"/>
      <c r="AD31" s="81"/>
      <c r="AE31" s="227"/>
      <c r="AF31" s="145"/>
      <c r="AG31" s="142"/>
      <c r="AH31" s="3"/>
      <c r="AI31" s="3"/>
      <c r="AJ31" s="3"/>
      <c r="AK31" s="1"/>
      <c r="AL31" s="1"/>
      <c r="AM31" s="222"/>
      <c r="AN31" s="146"/>
      <c r="AO31" s="147"/>
      <c r="AP31" s="134"/>
      <c r="AQ31" s="134"/>
      <c r="AR31" s="136"/>
      <c r="AS31" s="1"/>
    </row>
    <row r="32" spans="1:45" ht="19.5" outlineLevel="1">
      <c r="A32" s="191"/>
      <c r="B32" s="67"/>
      <c r="C32" s="71"/>
      <c r="D32" s="7"/>
      <c r="E32" s="7"/>
      <c r="F32" s="81"/>
      <c r="G32" s="192"/>
      <c r="H32" s="49"/>
      <c r="I32" s="48"/>
      <c r="J32" s="49"/>
      <c r="K32" s="38"/>
      <c r="L32" s="81"/>
      <c r="M32" s="192"/>
      <c r="N32" s="49"/>
      <c r="O32" s="71"/>
      <c r="P32" s="81"/>
      <c r="Q32" s="81"/>
      <c r="R32" s="81"/>
      <c r="S32" s="192"/>
      <c r="T32" s="49"/>
      <c r="U32" s="48"/>
      <c r="V32" s="49"/>
      <c r="W32" s="38"/>
      <c r="X32" s="81"/>
      <c r="Y32" s="192"/>
      <c r="Z32" s="49"/>
      <c r="AA32" s="71"/>
      <c r="AB32" s="81"/>
      <c r="AC32" s="81"/>
      <c r="AD32" s="81"/>
      <c r="AE32" s="227"/>
      <c r="AF32" s="148"/>
      <c r="AG32" s="142"/>
      <c r="AH32" s="3"/>
      <c r="AI32" s="3"/>
      <c r="AJ32" s="3"/>
      <c r="AK32" s="149" t="s">
        <v>89</v>
      </c>
      <c r="AL32" s="1"/>
      <c r="AM32" s="222"/>
      <c r="AN32" s="150"/>
      <c r="AO32" s="151"/>
      <c r="AP32" s="134"/>
      <c r="AQ32" s="135"/>
      <c r="AR32" s="136"/>
      <c r="AS32" s="1"/>
    </row>
    <row r="33" spans="1:45" ht="19.5">
      <c r="A33" s="191"/>
      <c r="B33" s="58" t="s">
        <v>39</v>
      </c>
      <c r="C33" s="34">
        <f>SUM(C26:C32)</f>
        <v>30</v>
      </c>
      <c r="D33" s="52">
        <f>SUM(D26:D32)</f>
        <v>14.3</v>
      </c>
      <c r="E33" s="152"/>
      <c r="F33" s="52">
        <f>SUM(F26:F32)</f>
        <v>718</v>
      </c>
      <c r="G33" s="192"/>
      <c r="H33" s="58" t="s">
        <v>39</v>
      </c>
      <c r="I33" s="34">
        <f>SUM(I26:I32)</f>
        <v>38</v>
      </c>
      <c r="J33" s="52">
        <f>SUM(J26:J32)</f>
        <v>12</v>
      </c>
      <c r="K33" s="34"/>
      <c r="L33" s="52">
        <f>SUM(L26:L32)</f>
        <v>710</v>
      </c>
      <c r="M33" s="192"/>
      <c r="N33" s="58"/>
      <c r="O33" s="34"/>
      <c r="P33" s="52"/>
      <c r="Q33" s="34"/>
      <c r="R33" s="52"/>
      <c r="S33" s="191"/>
      <c r="T33" s="58" t="s">
        <v>39</v>
      </c>
      <c r="U33" s="34">
        <f>SUM(U26:U32)</f>
        <v>0</v>
      </c>
      <c r="V33" s="52">
        <f>SUM(V26:V32)</f>
        <v>15</v>
      </c>
      <c r="W33" s="81"/>
      <c r="X33" s="52">
        <f>SUM(X26:X32)</f>
        <v>841</v>
      </c>
      <c r="Y33" s="191"/>
      <c r="Z33" s="58" t="s">
        <v>39</v>
      </c>
      <c r="AA33" s="34">
        <f>SUM(AA26:AA32)</f>
        <v>2</v>
      </c>
      <c r="AB33" s="52">
        <f>SUM(AB26:AB32)</f>
        <v>2.6</v>
      </c>
      <c r="AC33" s="81"/>
      <c r="AD33" s="52">
        <f>SUM(AD26:AD32)</f>
        <v>322</v>
      </c>
      <c r="AE33" s="227"/>
      <c r="AF33" s="60" t="s">
        <v>40</v>
      </c>
      <c r="AG33" s="61">
        <f>SUM(AG26:AG32)</f>
        <v>42</v>
      </c>
      <c r="AH33" s="62">
        <f>SUM(AH26:AH32)</f>
        <v>3.1</v>
      </c>
      <c r="AI33" s="3"/>
      <c r="AJ33" s="62">
        <f>SUM(AJ26:AJ32)</f>
        <v>170.5</v>
      </c>
      <c r="AK33" s="153">
        <f>D35+J35+P35+V35+AB35</f>
        <v>24655.25</v>
      </c>
      <c r="AL33" s="1"/>
      <c r="AM33" s="222"/>
      <c r="AN33" s="154"/>
      <c r="AO33" s="151"/>
      <c r="AP33" s="134"/>
      <c r="AQ33" s="134"/>
      <c r="AR33" s="155"/>
      <c r="AS33" s="1"/>
    </row>
    <row r="34" spans="1:45" ht="19.5" customHeight="1">
      <c r="A34" s="223"/>
      <c r="B34" s="223"/>
      <c r="C34" s="156"/>
      <c r="D34" s="157"/>
      <c r="E34" s="158"/>
      <c r="F34" s="159">
        <f>D34*E34</f>
        <v>0</v>
      </c>
      <c r="G34" s="224" t="s">
        <v>90</v>
      </c>
      <c r="H34" s="225"/>
      <c r="I34" s="159"/>
      <c r="J34" s="157">
        <f>J3</f>
        <v>286</v>
      </c>
      <c r="K34" s="159">
        <v>7</v>
      </c>
      <c r="L34" s="159">
        <f>J34*K34</f>
        <v>2002</v>
      </c>
      <c r="M34" s="157"/>
      <c r="N34" s="157"/>
      <c r="O34" s="159"/>
      <c r="P34" s="157"/>
      <c r="Q34" s="159"/>
      <c r="R34" s="159">
        <f>P34*Q34</f>
        <v>0</v>
      </c>
      <c r="S34" s="192"/>
      <c r="T34" s="157"/>
      <c r="U34" s="159"/>
      <c r="V34" s="157"/>
      <c r="W34" s="159"/>
      <c r="X34" s="159">
        <f>V34*W34</f>
        <v>0</v>
      </c>
      <c r="Y34" s="192"/>
      <c r="Z34" s="157"/>
      <c r="AA34" s="157"/>
      <c r="AB34" s="157"/>
      <c r="AC34" s="160"/>
      <c r="AD34" s="159">
        <f>AB34*AC34</f>
        <v>0</v>
      </c>
      <c r="AE34" s="161"/>
      <c r="AF34" s="161"/>
      <c r="AG34" s="161"/>
      <c r="AH34" s="161"/>
      <c r="AI34" s="162"/>
      <c r="AJ34" s="162"/>
      <c r="AK34" s="163" t="s">
        <v>91</v>
      </c>
      <c r="AM34" s="222"/>
      <c r="AN34" s="154"/>
      <c r="AO34" s="151"/>
      <c r="AP34" s="134"/>
      <c r="AQ34" s="134"/>
      <c r="AR34" s="164"/>
      <c r="AS34" s="1"/>
    </row>
    <row r="35" spans="1:45" ht="24.75">
      <c r="A35" s="226" t="s">
        <v>92</v>
      </c>
      <c r="B35" s="226"/>
      <c r="C35" s="226"/>
      <c r="D35" s="8">
        <f>F11+F19+F25+F33+F34</f>
        <v>6397</v>
      </c>
      <c r="E35" s="165"/>
      <c r="F35" s="165"/>
      <c r="G35" s="226" t="s">
        <v>92</v>
      </c>
      <c r="H35" s="226"/>
      <c r="I35" s="226"/>
      <c r="J35" s="8">
        <f>L11+L19+L25+L33+L34</f>
        <v>6840</v>
      </c>
      <c r="K35" s="165"/>
      <c r="L35" s="165"/>
      <c r="M35" s="226" t="s">
        <v>92</v>
      </c>
      <c r="N35" s="226"/>
      <c r="O35" s="226"/>
      <c r="P35" s="8">
        <f>R11+R19+R25+R33+R34</f>
        <v>1618</v>
      </c>
      <c r="Q35" s="165"/>
      <c r="R35" s="165"/>
      <c r="S35" s="226" t="s">
        <v>92</v>
      </c>
      <c r="T35" s="226"/>
      <c r="U35" s="226"/>
      <c r="V35" s="166">
        <f>X11+X19+X25+X33+X34</f>
        <v>4444.25</v>
      </c>
      <c r="W35" s="165"/>
      <c r="X35" s="165"/>
      <c r="Y35" s="226" t="s">
        <v>92</v>
      </c>
      <c r="Z35" s="226"/>
      <c r="AA35" s="226"/>
      <c r="AB35" s="166">
        <f>AD11+AD19+AD25+AD33+AD34</f>
        <v>5356</v>
      </c>
      <c r="AC35" s="165"/>
      <c r="AD35" s="165"/>
      <c r="AE35" s="230" t="s">
        <v>93</v>
      </c>
      <c r="AF35" s="230"/>
      <c r="AG35" s="230"/>
      <c r="AH35" s="167">
        <f>AJ11+AJ19+AJ25+AJ33</f>
        <v>1914</v>
      </c>
      <c r="AI35" s="168"/>
      <c r="AJ35" s="168"/>
      <c r="AK35" s="169">
        <f>AK33/5</f>
        <v>4931.05</v>
      </c>
      <c r="AM35" s="222"/>
      <c r="AN35" s="170"/>
      <c r="AO35" s="171"/>
      <c r="AP35" s="172"/>
      <c r="AQ35" s="173"/>
      <c r="AR35" s="172"/>
      <c r="AS35" s="1"/>
    </row>
    <row r="36" spans="1:38" ht="16.5">
      <c r="A36" s="221" t="s">
        <v>94</v>
      </c>
      <c r="B36" s="228" t="s">
        <v>95</v>
      </c>
      <c r="C36" s="228"/>
      <c r="D36" s="229">
        <v>4.5</v>
      </c>
      <c r="E36" s="229"/>
      <c r="F36" s="229"/>
      <c r="G36" s="221" t="s">
        <v>94</v>
      </c>
      <c r="H36" s="228" t="s">
        <v>95</v>
      </c>
      <c r="I36" s="228"/>
      <c r="J36" s="229">
        <v>4.8</v>
      </c>
      <c r="K36" s="229"/>
      <c r="L36" s="229"/>
      <c r="M36" s="221" t="s">
        <v>94</v>
      </c>
      <c r="N36" s="228" t="s">
        <v>95</v>
      </c>
      <c r="O36" s="228"/>
      <c r="P36" s="229">
        <v>5.5</v>
      </c>
      <c r="Q36" s="229"/>
      <c r="R36" s="229"/>
      <c r="S36" s="221" t="s">
        <v>94</v>
      </c>
      <c r="T36" s="228" t="s">
        <v>95</v>
      </c>
      <c r="U36" s="228"/>
      <c r="V36" s="229">
        <v>5</v>
      </c>
      <c r="W36" s="229"/>
      <c r="X36" s="229"/>
      <c r="Y36" s="221" t="s">
        <v>94</v>
      </c>
      <c r="Z36" s="228" t="s">
        <v>95</v>
      </c>
      <c r="AA36" s="228"/>
      <c r="AB36" s="229">
        <v>4.5</v>
      </c>
      <c r="AC36" s="229"/>
      <c r="AD36" s="229"/>
      <c r="AE36" s="221" t="s">
        <v>94</v>
      </c>
      <c r="AF36" s="228" t="s">
        <v>95</v>
      </c>
      <c r="AG36" s="228"/>
      <c r="AH36" s="229">
        <v>4</v>
      </c>
      <c r="AI36" s="229"/>
      <c r="AJ36" s="229"/>
      <c r="AK36" s="1"/>
      <c r="AL36" s="1"/>
    </row>
    <row r="37" spans="1:38" ht="16.5">
      <c r="A37" s="221"/>
      <c r="B37" s="174" t="s">
        <v>96</v>
      </c>
      <c r="C37" s="174"/>
      <c r="D37" s="229">
        <v>2.2</v>
      </c>
      <c r="E37" s="229"/>
      <c r="F37" s="229"/>
      <c r="G37" s="221"/>
      <c r="H37" s="174" t="s">
        <v>96</v>
      </c>
      <c r="I37" s="174"/>
      <c r="J37" s="229">
        <v>1.1</v>
      </c>
      <c r="K37" s="229"/>
      <c r="L37" s="229"/>
      <c r="M37" s="221"/>
      <c r="N37" s="174" t="s">
        <v>96</v>
      </c>
      <c r="O37" s="174"/>
      <c r="P37" s="229">
        <v>1</v>
      </c>
      <c r="Q37" s="229"/>
      <c r="R37" s="229"/>
      <c r="S37" s="221"/>
      <c r="T37" s="174" t="s">
        <v>96</v>
      </c>
      <c r="U37" s="174"/>
      <c r="V37" s="229">
        <v>1.2</v>
      </c>
      <c r="W37" s="229"/>
      <c r="X37" s="229"/>
      <c r="Y37" s="221"/>
      <c r="Z37" s="174" t="s">
        <v>96</v>
      </c>
      <c r="AA37" s="174"/>
      <c r="AB37" s="229">
        <v>2</v>
      </c>
      <c r="AC37" s="229"/>
      <c r="AD37" s="229"/>
      <c r="AE37" s="221"/>
      <c r="AF37" s="174" t="s">
        <v>96</v>
      </c>
      <c r="AG37" s="174"/>
      <c r="AH37" s="229">
        <v>1.7</v>
      </c>
      <c r="AI37" s="229"/>
      <c r="AJ37" s="229"/>
      <c r="AK37" s="1"/>
      <c r="AL37" s="1"/>
    </row>
    <row r="38" spans="1:38" ht="16.5">
      <c r="A38" s="221"/>
      <c r="B38" s="174" t="s">
        <v>97</v>
      </c>
      <c r="C38" s="174"/>
      <c r="D38" s="229"/>
      <c r="E38" s="229"/>
      <c r="F38" s="229"/>
      <c r="G38" s="221"/>
      <c r="H38" s="174" t="s">
        <v>97</v>
      </c>
      <c r="I38" s="174"/>
      <c r="J38" s="229">
        <v>1</v>
      </c>
      <c r="K38" s="229"/>
      <c r="L38" s="229"/>
      <c r="M38" s="221"/>
      <c r="N38" s="174" t="s">
        <v>97</v>
      </c>
      <c r="O38" s="174"/>
      <c r="P38" s="229"/>
      <c r="Q38" s="229"/>
      <c r="R38" s="229"/>
      <c r="S38" s="221"/>
      <c r="T38" s="174" t="s">
        <v>97</v>
      </c>
      <c r="U38" s="174"/>
      <c r="V38" s="229"/>
      <c r="W38" s="229"/>
      <c r="X38" s="229"/>
      <c r="Y38" s="221"/>
      <c r="Z38" s="174" t="s">
        <v>98</v>
      </c>
      <c r="AA38" s="174"/>
      <c r="AB38" s="229"/>
      <c r="AC38" s="229"/>
      <c r="AD38" s="229"/>
      <c r="AE38" s="221"/>
      <c r="AF38" s="174" t="s">
        <v>97</v>
      </c>
      <c r="AG38" s="174"/>
      <c r="AH38" s="229"/>
      <c r="AI38" s="229"/>
      <c r="AJ38" s="229"/>
      <c r="AK38" s="1"/>
      <c r="AL38" s="1"/>
    </row>
    <row r="39" spans="1:38" ht="16.5">
      <c r="A39" s="221"/>
      <c r="B39" s="228" t="s">
        <v>99</v>
      </c>
      <c r="C39" s="228"/>
      <c r="D39" s="229">
        <v>2</v>
      </c>
      <c r="E39" s="229"/>
      <c r="F39" s="229"/>
      <c r="G39" s="221"/>
      <c r="H39" s="228" t="s">
        <v>99</v>
      </c>
      <c r="I39" s="228"/>
      <c r="J39" s="229">
        <v>2.7</v>
      </c>
      <c r="K39" s="229"/>
      <c r="L39" s="229"/>
      <c r="M39" s="221"/>
      <c r="N39" s="228" t="s">
        <v>99</v>
      </c>
      <c r="O39" s="228"/>
      <c r="P39" s="229">
        <v>1.3</v>
      </c>
      <c r="Q39" s="229"/>
      <c r="R39" s="229"/>
      <c r="S39" s="221"/>
      <c r="T39" s="228" t="s">
        <v>99</v>
      </c>
      <c r="U39" s="228"/>
      <c r="V39" s="229">
        <v>2</v>
      </c>
      <c r="W39" s="229"/>
      <c r="X39" s="229"/>
      <c r="Y39" s="221"/>
      <c r="Z39" s="228" t="s">
        <v>99</v>
      </c>
      <c r="AA39" s="228"/>
      <c r="AB39" s="229">
        <v>2</v>
      </c>
      <c r="AC39" s="229"/>
      <c r="AD39" s="229"/>
      <c r="AE39" s="221"/>
      <c r="AF39" s="228" t="s">
        <v>99</v>
      </c>
      <c r="AG39" s="228"/>
      <c r="AH39" s="229">
        <v>2.1</v>
      </c>
      <c r="AI39" s="229"/>
      <c r="AJ39" s="229"/>
      <c r="AK39" s="1"/>
      <c r="AL39" s="1"/>
    </row>
    <row r="40" spans="1:38" ht="16.5">
      <c r="A40" s="221"/>
      <c r="B40" s="174" t="s">
        <v>100</v>
      </c>
      <c r="C40" s="174"/>
      <c r="D40" s="229">
        <v>2.8</v>
      </c>
      <c r="E40" s="229"/>
      <c r="F40" s="229"/>
      <c r="G40" s="221"/>
      <c r="H40" s="174" t="s">
        <v>100</v>
      </c>
      <c r="I40" s="174"/>
      <c r="J40" s="229">
        <v>2.5</v>
      </c>
      <c r="K40" s="229"/>
      <c r="L40" s="229"/>
      <c r="M40" s="221"/>
      <c r="N40" s="174" t="s">
        <v>100</v>
      </c>
      <c r="O40" s="174"/>
      <c r="P40" s="229">
        <v>3.5</v>
      </c>
      <c r="Q40" s="229"/>
      <c r="R40" s="229"/>
      <c r="S40" s="221"/>
      <c r="T40" s="174" t="s">
        <v>100</v>
      </c>
      <c r="U40" s="174"/>
      <c r="V40" s="229">
        <v>3.5</v>
      </c>
      <c r="W40" s="229"/>
      <c r="X40" s="229"/>
      <c r="Y40" s="221"/>
      <c r="Z40" s="174" t="s">
        <v>100</v>
      </c>
      <c r="AA40" s="174"/>
      <c r="AB40" s="229">
        <v>3</v>
      </c>
      <c r="AC40" s="229"/>
      <c r="AD40" s="229"/>
      <c r="AE40" s="221"/>
      <c r="AF40" s="174" t="s">
        <v>100</v>
      </c>
      <c r="AG40" s="174"/>
      <c r="AH40" s="229">
        <v>3.3</v>
      </c>
      <c r="AI40" s="229"/>
      <c r="AJ40" s="229"/>
      <c r="AK40" s="1"/>
      <c r="AL40" s="1"/>
    </row>
    <row r="41" spans="1:38" ht="16.5">
      <c r="A41" s="221"/>
      <c r="B41" s="174" t="s">
        <v>94</v>
      </c>
      <c r="C41" s="174"/>
      <c r="D41" s="231">
        <f>D36*70+D37*25+D38*60+D39*85+D40*45</f>
        <v>666</v>
      </c>
      <c r="E41" s="231"/>
      <c r="F41" s="231"/>
      <c r="G41" s="221"/>
      <c r="H41" s="174" t="s">
        <v>94</v>
      </c>
      <c r="I41" s="174"/>
      <c r="J41" s="231">
        <f>J36*70+J37*25+J38*60+J39*85+J40*45</f>
        <v>765.5</v>
      </c>
      <c r="K41" s="231"/>
      <c r="L41" s="231"/>
      <c r="M41" s="221"/>
      <c r="N41" s="174" t="s">
        <v>94</v>
      </c>
      <c r="O41" s="174"/>
      <c r="P41" s="231">
        <f>P36*70+P37*25+P38*60+P39*85+P40*45</f>
        <v>678</v>
      </c>
      <c r="Q41" s="231"/>
      <c r="R41" s="231"/>
      <c r="S41" s="221"/>
      <c r="T41" s="174" t="s">
        <v>94</v>
      </c>
      <c r="U41" s="174"/>
      <c r="V41" s="231">
        <f>V36*70+V37*25+V38*60+V39*85+V40*45</f>
        <v>707.5</v>
      </c>
      <c r="W41" s="231"/>
      <c r="X41" s="231"/>
      <c r="Y41" s="221"/>
      <c r="Z41" s="174" t="s">
        <v>94</v>
      </c>
      <c r="AA41" s="174"/>
      <c r="AB41" s="231">
        <f>AB36*70+AB37*25+AB38*60+AB39*85+AB40*45</f>
        <v>670</v>
      </c>
      <c r="AC41" s="231"/>
      <c r="AD41" s="231"/>
      <c r="AE41" s="221"/>
      <c r="AF41" s="174" t="s">
        <v>94</v>
      </c>
      <c r="AG41" s="174"/>
      <c r="AH41" s="231">
        <v>615</v>
      </c>
      <c r="AI41" s="231"/>
      <c r="AJ41" s="231"/>
      <c r="AK41" s="1"/>
      <c r="AL41" s="1"/>
    </row>
  </sheetData>
  <sheetProtection/>
  <mergeCells count="114">
    <mergeCell ref="V39:X39"/>
    <mergeCell ref="Z39:AA39"/>
    <mergeCell ref="AB39:AD39"/>
    <mergeCell ref="AF39:AG39"/>
    <mergeCell ref="P41:R41"/>
    <mergeCell ref="V41:X41"/>
    <mergeCell ref="AH41:AJ41"/>
    <mergeCell ref="AH39:AJ39"/>
    <mergeCell ref="P40:R40"/>
    <mergeCell ref="V40:X40"/>
    <mergeCell ref="AB40:AD40"/>
    <mergeCell ref="AH40:AJ40"/>
    <mergeCell ref="P39:R39"/>
    <mergeCell ref="T39:U39"/>
    <mergeCell ref="AH36:AJ36"/>
    <mergeCell ref="D37:F37"/>
    <mergeCell ref="J37:L37"/>
    <mergeCell ref="P37:R37"/>
    <mergeCell ref="V37:X37"/>
    <mergeCell ref="AB37:AD37"/>
    <mergeCell ref="AH37:AJ37"/>
    <mergeCell ref="S36:S41"/>
    <mergeCell ref="T36:U36"/>
    <mergeCell ref="V36:X36"/>
    <mergeCell ref="AB38:AD38"/>
    <mergeCell ref="AB41:AD41"/>
    <mergeCell ref="AH38:AJ38"/>
    <mergeCell ref="B39:C39"/>
    <mergeCell ref="D39:F39"/>
    <mergeCell ref="H39:I39"/>
    <mergeCell ref="J39:L39"/>
    <mergeCell ref="N39:O39"/>
    <mergeCell ref="AE36:AE41"/>
    <mergeCell ref="AF36:AG36"/>
    <mergeCell ref="P36:R36"/>
    <mergeCell ref="J38:L38"/>
    <mergeCell ref="P38:R38"/>
    <mergeCell ref="V38:X38"/>
    <mergeCell ref="H36:I36"/>
    <mergeCell ref="J36:L36"/>
    <mergeCell ref="M36:M41"/>
    <mergeCell ref="N36:O36"/>
    <mergeCell ref="J41:L41"/>
    <mergeCell ref="J40:L40"/>
    <mergeCell ref="A36:A41"/>
    <mergeCell ref="B36:C36"/>
    <mergeCell ref="D36:F36"/>
    <mergeCell ref="G36:G41"/>
    <mergeCell ref="D38:F38"/>
    <mergeCell ref="D41:F41"/>
    <mergeCell ref="D40:F40"/>
    <mergeCell ref="Y26:Y32"/>
    <mergeCell ref="AE26:AE33"/>
    <mergeCell ref="Z36:AA36"/>
    <mergeCell ref="AB36:AD36"/>
    <mergeCell ref="AE35:AG35"/>
    <mergeCell ref="Y36:Y41"/>
    <mergeCell ref="A26:A33"/>
    <mergeCell ref="G26:G33"/>
    <mergeCell ref="M26:M33"/>
    <mergeCell ref="S26:S32"/>
    <mergeCell ref="AM28:AM35"/>
    <mergeCell ref="S33:S34"/>
    <mergeCell ref="Y33:Y34"/>
    <mergeCell ref="A34:B34"/>
    <mergeCell ref="G34:H34"/>
    <mergeCell ref="A35:C35"/>
    <mergeCell ref="G35:I35"/>
    <mergeCell ref="M35:O35"/>
    <mergeCell ref="S35:U35"/>
    <mergeCell ref="Y35:AA35"/>
    <mergeCell ref="Y20:Y25"/>
    <mergeCell ref="AE20:AE25"/>
    <mergeCell ref="AE5:AE11"/>
    <mergeCell ref="A12:A18"/>
    <mergeCell ref="G12:G19"/>
    <mergeCell ref="M12:M19"/>
    <mergeCell ref="S12:S19"/>
    <mergeCell ref="Y12:Y19"/>
    <mergeCell ref="AE12:AE19"/>
    <mergeCell ref="A20:A25"/>
    <mergeCell ref="G20:G25"/>
    <mergeCell ref="M20:M25"/>
    <mergeCell ref="S20:S25"/>
    <mergeCell ref="AJ3:AJ4"/>
    <mergeCell ref="A5:A11"/>
    <mergeCell ref="G5:G11"/>
    <mergeCell ref="M5:M11"/>
    <mergeCell ref="S5:S11"/>
    <mergeCell ref="Y5:Y11"/>
    <mergeCell ref="X3:X4"/>
    <mergeCell ref="AB3:AC3"/>
    <mergeCell ref="AD3:AD4"/>
    <mergeCell ref="AH3:AI3"/>
    <mergeCell ref="Z2:AD2"/>
    <mergeCell ref="AE2:AE4"/>
    <mergeCell ref="AF2:AJ2"/>
    <mergeCell ref="D3:E3"/>
    <mergeCell ref="F3:F4"/>
    <mergeCell ref="J3:K3"/>
    <mergeCell ref="L3:L4"/>
    <mergeCell ref="P3:Q3"/>
    <mergeCell ref="R3:R4"/>
    <mergeCell ref="V3:W3"/>
    <mergeCell ref="A1:AL1"/>
    <mergeCell ref="A2:A4"/>
    <mergeCell ref="B2:F2"/>
    <mergeCell ref="G2:G4"/>
    <mergeCell ref="H2:L2"/>
    <mergeCell ref="M2:M4"/>
    <mergeCell ref="N2:R2"/>
    <mergeCell ref="S2:S4"/>
    <mergeCell ref="T2:X2"/>
    <mergeCell ref="Y2:Y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60"/>
  <sheetViews>
    <sheetView tabSelected="1" zoomScalePageLayoutView="0" workbookViewId="0" topLeftCell="A1">
      <pane ySplit="4" topLeftCell="BM8" activePane="bottomLeft" state="frozen"/>
      <selection pane="topLeft" activeCell="H20" sqref="H20"/>
      <selection pane="bottomLeft" activeCell="H11" sqref="H11"/>
    </sheetView>
  </sheetViews>
  <sheetFormatPr defaultColWidth="9.00390625" defaultRowHeight="16.5" outlineLevelRow="1" outlineLevelCol="1"/>
  <cols>
    <col min="1" max="1" width="2.625" style="0" customWidth="1"/>
    <col min="2" max="2" width="15.00390625" style="0" customWidth="1"/>
    <col min="3" max="3" width="4.00390625" style="0" hidden="1" customWidth="1" outlineLevel="1"/>
    <col min="4" max="4" width="8.375" style="0" customWidth="1" outlineLevel="1"/>
    <col min="5" max="5" width="8.50390625" style="0" customWidth="1" outlineLevel="1"/>
    <col min="7" max="7" width="2.50390625" style="0" customWidth="1"/>
    <col min="8" max="8" width="14.50390625" style="0" customWidth="1"/>
    <col min="9" max="9" width="4.125" style="0" hidden="1" customWidth="1" outlineLevel="1"/>
    <col min="10" max="10" width="9.00390625" style="0" customWidth="1" outlineLevel="1"/>
    <col min="11" max="11" width="8.375" style="0" customWidth="1" outlineLevel="1"/>
    <col min="13" max="13" width="3.00390625" style="0" customWidth="1"/>
    <col min="14" max="14" width="14.375" style="0" customWidth="1"/>
    <col min="15" max="15" width="3.875" style="0" hidden="1" customWidth="1" outlineLevel="1"/>
    <col min="16" max="17" width="9.00390625" style="0" customWidth="1" outlineLevel="1"/>
    <col min="19" max="19" width="3.125" style="0" customWidth="1"/>
    <col min="20" max="20" width="13.75390625" style="0" customWidth="1"/>
    <col min="21" max="21" width="5.25390625" style="0" hidden="1" customWidth="1" outlineLevel="1"/>
    <col min="22" max="23" width="9.00390625" style="0" customWidth="1" outlineLevel="1"/>
    <col min="25" max="25" width="2.875" style="0" customWidth="1"/>
    <col min="26" max="26" width="14.25390625" style="0" customWidth="1"/>
    <col min="27" max="27" width="3.875" style="0" hidden="1" customWidth="1" outlineLevel="1"/>
    <col min="28" max="29" width="9.00390625" style="0" customWidth="1" outlineLevel="1"/>
    <col min="31" max="31" width="1.75390625" style="0" hidden="1" customWidth="1"/>
    <col min="32" max="32" width="16.25390625" style="0" hidden="1" customWidth="1"/>
    <col min="33" max="33" width="2.00390625" style="0" hidden="1" customWidth="1" outlineLevel="1"/>
    <col min="34" max="35" width="9.00390625" style="0" hidden="1" customWidth="1" outlineLevel="1"/>
    <col min="36" max="36" width="9.00390625" style="0" hidden="1" customWidth="1"/>
  </cols>
  <sheetData>
    <row r="1" spans="1:38" ht="30" customHeigh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5"/>
      <c r="AL1" s="195"/>
    </row>
    <row r="2" spans="1:38" ht="22.5" customHeight="1">
      <c r="A2" s="196" t="s">
        <v>1</v>
      </c>
      <c r="B2" s="197">
        <v>42107</v>
      </c>
      <c r="C2" s="198"/>
      <c r="D2" s="198"/>
      <c r="E2" s="198"/>
      <c r="F2" s="199"/>
      <c r="G2" s="196" t="s">
        <v>1</v>
      </c>
      <c r="H2" s="200">
        <f>B2+1</f>
        <v>42108</v>
      </c>
      <c r="I2" s="201"/>
      <c r="J2" s="201"/>
      <c r="K2" s="201"/>
      <c r="L2" s="202"/>
      <c r="M2" s="196" t="s">
        <v>1</v>
      </c>
      <c r="N2" s="203">
        <f>H2+1</f>
        <v>42109</v>
      </c>
      <c r="O2" s="204"/>
      <c r="P2" s="204"/>
      <c r="Q2" s="204"/>
      <c r="R2" s="205"/>
      <c r="S2" s="196" t="s">
        <v>1</v>
      </c>
      <c r="T2" s="206">
        <f>N2+1</f>
        <v>42110</v>
      </c>
      <c r="U2" s="207"/>
      <c r="V2" s="207"/>
      <c r="W2" s="207"/>
      <c r="X2" s="208"/>
      <c r="Y2" s="196" t="s">
        <v>1</v>
      </c>
      <c r="Z2" s="209">
        <f>T2+1</f>
        <v>42111</v>
      </c>
      <c r="AA2" s="210"/>
      <c r="AB2" s="210"/>
      <c r="AC2" s="210"/>
      <c r="AD2" s="211"/>
      <c r="AE2" s="196" t="s">
        <v>1</v>
      </c>
      <c r="AF2" s="212" t="s">
        <v>3</v>
      </c>
      <c r="AG2" s="212"/>
      <c r="AH2" s="212"/>
      <c r="AI2" s="212"/>
      <c r="AJ2" s="212"/>
      <c r="AK2" s="1"/>
      <c r="AL2" s="1"/>
    </row>
    <row r="3" spans="1:38" ht="16.5">
      <c r="A3" s="196"/>
      <c r="B3" s="2" t="s">
        <v>4</v>
      </c>
      <c r="C3" s="2"/>
      <c r="D3" s="213">
        <v>286</v>
      </c>
      <c r="E3" s="214"/>
      <c r="F3" s="215" t="s">
        <v>5</v>
      </c>
      <c r="G3" s="196"/>
      <c r="H3" s="2" t="s">
        <v>4</v>
      </c>
      <c r="I3" s="2"/>
      <c r="J3" s="213">
        <f>D3</f>
        <v>286</v>
      </c>
      <c r="K3" s="214"/>
      <c r="L3" s="215" t="s">
        <v>5</v>
      </c>
      <c r="M3" s="196"/>
      <c r="N3" s="2" t="s">
        <v>4</v>
      </c>
      <c r="O3" s="2"/>
      <c r="P3" s="213">
        <f>D3</f>
        <v>286</v>
      </c>
      <c r="Q3" s="214"/>
      <c r="R3" s="215" t="s">
        <v>5</v>
      </c>
      <c r="S3" s="196"/>
      <c r="T3" s="2" t="s">
        <v>4</v>
      </c>
      <c r="U3" s="2"/>
      <c r="V3" s="216">
        <f>D3</f>
        <v>286</v>
      </c>
      <c r="W3" s="216"/>
      <c r="X3" s="215" t="s">
        <v>5</v>
      </c>
      <c r="Y3" s="196"/>
      <c r="Z3" s="2" t="s">
        <v>4</v>
      </c>
      <c r="AA3" s="2"/>
      <c r="AB3" s="217">
        <f>V3</f>
        <v>286</v>
      </c>
      <c r="AC3" s="217"/>
      <c r="AD3" s="215" t="s">
        <v>5</v>
      </c>
      <c r="AE3" s="196"/>
      <c r="AF3" s="2" t="s">
        <v>4</v>
      </c>
      <c r="AG3" s="2"/>
      <c r="AH3" s="217">
        <f>AB3</f>
        <v>286</v>
      </c>
      <c r="AI3" s="217"/>
      <c r="AJ3" s="215" t="s">
        <v>5</v>
      </c>
      <c r="AK3" s="1"/>
      <c r="AL3" s="1"/>
    </row>
    <row r="4" spans="1:38" ht="16.5">
      <c r="A4" s="196"/>
      <c r="B4" s="2" t="s">
        <v>11</v>
      </c>
      <c r="C4" s="3" t="s">
        <v>12</v>
      </c>
      <c r="D4" s="2" t="s">
        <v>13</v>
      </c>
      <c r="E4" s="2" t="s">
        <v>14</v>
      </c>
      <c r="F4" s="215"/>
      <c r="G4" s="196"/>
      <c r="H4" s="2" t="s">
        <v>11</v>
      </c>
      <c r="I4" s="3" t="s">
        <v>12</v>
      </c>
      <c r="J4" s="2" t="s">
        <v>13</v>
      </c>
      <c r="K4" s="2" t="s">
        <v>14</v>
      </c>
      <c r="L4" s="215"/>
      <c r="M4" s="196"/>
      <c r="N4" s="2" t="s">
        <v>11</v>
      </c>
      <c r="O4" s="3" t="s">
        <v>12</v>
      </c>
      <c r="P4" s="2" t="s">
        <v>13</v>
      </c>
      <c r="Q4" s="2" t="s">
        <v>14</v>
      </c>
      <c r="R4" s="215"/>
      <c r="S4" s="196"/>
      <c r="T4" s="2" t="s">
        <v>11</v>
      </c>
      <c r="U4" s="3" t="s">
        <v>12</v>
      </c>
      <c r="V4" s="2" t="s">
        <v>13</v>
      </c>
      <c r="W4" s="4" t="s">
        <v>14</v>
      </c>
      <c r="X4" s="215"/>
      <c r="Y4" s="196"/>
      <c r="Z4" s="2" t="s">
        <v>11</v>
      </c>
      <c r="AA4" s="3" t="s">
        <v>12</v>
      </c>
      <c r="AB4" s="2" t="s">
        <v>13</v>
      </c>
      <c r="AC4" s="2" t="s">
        <v>14</v>
      </c>
      <c r="AD4" s="215"/>
      <c r="AE4" s="196"/>
      <c r="AF4" s="2" t="s">
        <v>11</v>
      </c>
      <c r="AG4" s="3" t="s">
        <v>12</v>
      </c>
      <c r="AH4" s="2" t="s">
        <v>13</v>
      </c>
      <c r="AI4" s="2" t="s">
        <v>14</v>
      </c>
      <c r="AJ4" s="215"/>
      <c r="AK4" s="1"/>
      <c r="AL4" s="1"/>
    </row>
    <row r="5" spans="1:38" ht="16.5">
      <c r="A5" s="184"/>
      <c r="B5" s="2"/>
      <c r="C5" s="3"/>
      <c r="D5" s="2"/>
      <c r="E5" s="2"/>
      <c r="F5" s="2"/>
      <c r="G5" s="182"/>
      <c r="H5" s="2"/>
      <c r="I5" s="3"/>
      <c r="J5" s="2"/>
      <c r="K5" s="2"/>
      <c r="L5" s="2"/>
      <c r="M5" s="182"/>
      <c r="N5" s="2"/>
      <c r="O5" s="3"/>
      <c r="P5" s="2"/>
      <c r="Q5" s="2"/>
      <c r="R5" s="2"/>
      <c r="S5" s="182"/>
      <c r="T5" s="2"/>
      <c r="U5" s="3"/>
      <c r="V5" s="2"/>
      <c r="W5" s="4"/>
      <c r="X5" s="2"/>
      <c r="Y5" s="184"/>
      <c r="Z5" s="2"/>
      <c r="AA5" s="3"/>
      <c r="AB5" s="2"/>
      <c r="AC5" s="2"/>
      <c r="AD5" s="2"/>
      <c r="AE5" s="182"/>
      <c r="AF5" s="2"/>
      <c r="AG5" s="3"/>
      <c r="AH5" s="2"/>
      <c r="AI5" s="2"/>
      <c r="AJ5" s="2"/>
      <c r="AK5" s="1"/>
      <c r="AL5" s="1"/>
    </row>
    <row r="6" spans="1:38" ht="16.5">
      <c r="A6" s="184"/>
      <c r="B6" s="2"/>
      <c r="C6" s="3"/>
      <c r="D6" s="2"/>
      <c r="E6" s="2"/>
      <c r="F6" s="2"/>
      <c r="G6" s="182"/>
      <c r="H6" s="2"/>
      <c r="I6" s="3"/>
      <c r="J6" s="2"/>
      <c r="K6" s="2"/>
      <c r="L6" s="2"/>
      <c r="M6" s="182"/>
      <c r="N6" s="2"/>
      <c r="O6" s="3"/>
      <c r="P6" s="2"/>
      <c r="Q6" s="2"/>
      <c r="R6" s="2"/>
      <c r="S6" s="182"/>
      <c r="T6" s="2"/>
      <c r="U6" s="3"/>
      <c r="V6" s="2"/>
      <c r="W6" s="4"/>
      <c r="X6" s="2"/>
      <c r="Y6" s="184"/>
      <c r="Z6" s="2"/>
      <c r="AA6" s="3"/>
      <c r="AB6" s="2"/>
      <c r="AC6" s="2"/>
      <c r="AD6" s="2"/>
      <c r="AE6" s="182"/>
      <c r="AF6" s="2"/>
      <c r="AG6" s="3"/>
      <c r="AH6" s="2"/>
      <c r="AI6" s="2"/>
      <c r="AJ6" s="2"/>
      <c r="AK6" s="1"/>
      <c r="AL6" s="1"/>
    </row>
    <row r="7" spans="1:38" ht="16.5">
      <c r="A7" s="184"/>
      <c r="B7" s="2"/>
      <c r="C7" s="3"/>
      <c r="D7" s="2"/>
      <c r="E7" s="2"/>
      <c r="F7" s="2"/>
      <c r="G7" s="182"/>
      <c r="H7" s="2"/>
      <c r="I7" s="3"/>
      <c r="J7" s="2"/>
      <c r="K7" s="2"/>
      <c r="L7" s="2"/>
      <c r="M7" s="182"/>
      <c r="N7" s="2"/>
      <c r="O7" s="3"/>
      <c r="P7" s="2"/>
      <c r="Q7" s="2"/>
      <c r="R7" s="2"/>
      <c r="S7" s="182"/>
      <c r="T7" s="2"/>
      <c r="U7" s="3"/>
      <c r="V7" s="2"/>
      <c r="W7" s="4"/>
      <c r="X7" s="2"/>
      <c r="Y7" s="184"/>
      <c r="Z7" s="2"/>
      <c r="AA7" s="3"/>
      <c r="AB7" s="2"/>
      <c r="AC7" s="2"/>
      <c r="AD7" s="2"/>
      <c r="AE7" s="182"/>
      <c r="AF7" s="2"/>
      <c r="AG7" s="3"/>
      <c r="AH7" s="2"/>
      <c r="AI7" s="2"/>
      <c r="AJ7" s="2"/>
      <c r="AK7" s="1"/>
      <c r="AL7" s="1"/>
    </row>
    <row r="8" spans="1:38" ht="20.25" customHeight="1" outlineLevel="1">
      <c r="A8" s="218" t="s">
        <v>101</v>
      </c>
      <c r="B8" s="5" t="s">
        <v>111</v>
      </c>
      <c r="C8" s="6">
        <v>40</v>
      </c>
      <c r="D8" s="7">
        <v>15</v>
      </c>
      <c r="E8" s="8">
        <v>180</v>
      </c>
      <c r="F8" s="8">
        <f aca="true" t="shared" si="0" ref="F8:F18">D8*E8</f>
        <v>2700</v>
      </c>
      <c r="G8" s="232" t="s">
        <v>116</v>
      </c>
      <c r="H8" s="14" t="s">
        <v>18</v>
      </c>
      <c r="I8" s="6">
        <v>60</v>
      </c>
      <c r="J8" s="7">
        <v>18</v>
      </c>
      <c r="K8" s="7">
        <v>140</v>
      </c>
      <c r="L8" s="8">
        <f aca="true" t="shared" si="1" ref="L8:L13">J8*K8</f>
        <v>2520</v>
      </c>
      <c r="M8" s="191" t="s">
        <v>19</v>
      </c>
      <c r="N8" s="5" t="s">
        <v>20</v>
      </c>
      <c r="O8" s="10">
        <v>10</v>
      </c>
      <c r="P8" s="7">
        <v>5</v>
      </c>
      <c r="Q8" s="10">
        <v>66</v>
      </c>
      <c r="R8" s="8">
        <f aca="true" t="shared" si="2" ref="R8:R13">P8*Q8</f>
        <v>330</v>
      </c>
      <c r="S8" s="187" t="s">
        <v>21</v>
      </c>
      <c r="T8" s="5" t="s">
        <v>22</v>
      </c>
      <c r="U8" s="11"/>
      <c r="V8" s="12">
        <v>290</v>
      </c>
      <c r="W8" s="7">
        <v>135</v>
      </c>
      <c r="X8" s="13">
        <f>V8*W8*55/1000</f>
        <v>2153.25</v>
      </c>
      <c r="Y8" s="218" t="s">
        <v>15</v>
      </c>
      <c r="Z8" s="5" t="s">
        <v>16</v>
      </c>
      <c r="AA8" s="6">
        <v>40</v>
      </c>
      <c r="AB8" s="7">
        <v>15</v>
      </c>
      <c r="AC8" s="8">
        <v>205</v>
      </c>
      <c r="AD8" s="8">
        <f aca="true" t="shared" si="3" ref="AD8:AD13">AB8*AC8</f>
        <v>3075</v>
      </c>
      <c r="AE8" s="190" t="s">
        <v>24</v>
      </c>
      <c r="AF8" s="15" t="s">
        <v>25</v>
      </c>
      <c r="AG8" s="16">
        <v>48</v>
      </c>
      <c r="AH8" s="17">
        <v>81</v>
      </c>
      <c r="AI8" s="18">
        <v>180</v>
      </c>
      <c r="AJ8" s="19">
        <f>AH8*AI8*75/1000</f>
        <v>1093.5</v>
      </c>
      <c r="AK8" s="1"/>
      <c r="AL8" s="1"/>
    </row>
    <row r="9" spans="1:38" ht="21" customHeight="1" outlineLevel="1">
      <c r="A9" s="218"/>
      <c r="B9" s="5" t="s">
        <v>102</v>
      </c>
      <c r="C9" s="6"/>
      <c r="D9" s="8">
        <v>5</v>
      </c>
      <c r="E9" s="8">
        <v>65</v>
      </c>
      <c r="F9" s="8">
        <f t="shared" si="0"/>
        <v>325</v>
      </c>
      <c r="G9" s="233"/>
      <c r="H9" s="14" t="s">
        <v>29</v>
      </c>
      <c r="I9" s="6">
        <v>25</v>
      </c>
      <c r="J9" s="7">
        <v>8</v>
      </c>
      <c r="K9" s="7">
        <v>55</v>
      </c>
      <c r="L9" s="8">
        <f t="shared" si="1"/>
        <v>440</v>
      </c>
      <c r="M9" s="192"/>
      <c r="N9" s="20" t="s">
        <v>115</v>
      </c>
      <c r="O9" s="10">
        <v>12</v>
      </c>
      <c r="P9" s="7">
        <v>3</v>
      </c>
      <c r="Q9" s="7">
        <v>160</v>
      </c>
      <c r="R9" s="8">
        <f t="shared" si="2"/>
        <v>480</v>
      </c>
      <c r="S9" s="188"/>
      <c r="T9" s="20"/>
      <c r="U9" s="11"/>
      <c r="V9" s="7"/>
      <c r="W9" s="7"/>
      <c r="X9" s="8">
        <f>V9*W9</f>
        <v>0</v>
      </c>
      <c r="Y9" s="218"/>
      <c r="Z9" s="20" t="s">
        <v>112</v>
      </c>
      <c r="AA9" s="6">
        <v>30</v>
      </c>
      <c r="AB9" s="7">
        <v>9</v>
      </c>
      <c r="AC9" s="21">
        <v>50</v>
      </c>
      <c r="AD9" s="8">
        <f t="shared" si="3"/>
        <v>450</v>
      </c>
      <c r="AE9" s="190"/>
      <c r="AF9" s="22"/>
      <c r="AG9" s="23">
        <v>30</v>
      </c>
      <c r="AH9" s="24"/>
      <c r="AI9" s="25"/>
      <c r="AJ9" s="25"/>
      <c r="AK9" s="1"/>
      <c r="AL9" s="1"/>
    </row>
    <row r="10" spans="1:38" ht="18.75" customHeight="1" outlineLevel="1">
      <c r="A10" s="218"/>
      <c r="B10" s="22" t="s">
        <v>103</v>
      </c>
      <c r="C10" s="33"/>
      <c r="D10" s="7">
        <v>5</v>
      </c>
      <c r="E10" s="7">
        <v>55</v>
      </c>
      <c r="F10" s="8">
        <f t="shared" si="0"/>
        <v>275</v>
      </c>
      <c r="G10" s="233"/>
      <c r="H10" s="14" t="s">
        <v>30</v>
      </c>
      <c r="I10" s="6">
        <v>10</v>
      </c>
      <c r="J10" s="10">
        <v>1</v>
      </c>
      <c r="K10" s="7">
        <v>30</v>
      </c>
      <c r="L10" s="8">
        <f t="shared" si="1"/>
        <v>30</v>
      </c>
      <c r="M10" s="192"/>
      <c r="N10" s="5" t="s">
        <v>32</v>
      </c>
      <c r="O10" s="10">
        <v>3</v>
      </c>
      <c r="P10" s="7">
        <v>2</v>
      </c>
      <c r="Q10" s="7">
        <v>180</v>
      </c>
      <c r="R10" s="8">
        <f t="shared" si="2"/>
        <v>360</v>
      </c>
      <c r="S10" s="188"/>
      <c r="T10" s="27"/>
      <c r="U10" s="28"/>
      <c r="V10" s="10"/>
      <c r="W10" s="10"/>
      <c r="X10" s="8">
        <f>V10*W10</f>
        <v>0</v>
      </c>
      <c r="Y10" s="218"/>
      <c r="Z10" s="5" t="s">
        <v>30</v>
      </c>
      <c r="AA10" s="6"/>
      <c r="AB10" s="8">
        <v>1</v>
      </c>
      <c r="AC10" s="8">
        <v>30</v>
      </c>
      <c r="AD10" s="8">
        <f t="shared" si="3"/>
        <v>30</v>
      </c>
      <c r="AE10" s="190"/>
      <c r="AF10" s="29" t="s">
        <v>33</v>
      </c>
      <c r="AG10" s="30"/>
      <c r="AH10" s="31" t="s">
        <v>34</v>
      </c>
      <c r="AI10" s="32" t="s">
        <v>35</v>
      </c>
      <c r="AJ10" s="25"/>
      <c r="AK10" s="1"/>
      <c r="AL10" s="1"/>
    </row>
    <row r="11" spans="1:38" ht="21" customHeight="1" outlineLevel="1">
      <c r="A11" s="218"/>
      <c r="B11" s="22" t="s">
        <v>104</v>
      </c>
      <c r="C11" s="37"/>
      <c r="D11" s="38">
        <v>0.2</v>
      </c>
      <c r="E11" s="39">
        <v>140</v>
      </c>
      <c r="F11" s="8">
        <f t="shared" si="0"/>
        <v>28</v>
      </c>
      <c r="G11" s="233"/>
      <c r="H11" s="14" t="s">
        <v>105</v>
      </c>
      <c r="I11" s="9">
        <v>0.5</v>
      </c>
      <c r="J11" s="7">
        <v>1</v>
      </c>
      <c r="K11" s="7">
        <v>40</v>
      </c>
      <c r="L11" s="8">
        <f t="shared" si="1"/>
        <v>40</v>
      </c>
      <c r="M11" s="192"/>
      <c r="N11" s="5" t="s">
        <v>36</v>
      </c>
      <c r="O11" s="10">
        <v>20</v>
      </c>
      <c r="P11" s="7">
        <v>6</v>
      </c>
      <c r="Q11" s="7">
        <v>50</v>
      </c>
      <c r="R11" s="8">
        <f t="shared" si="2"/>
        <v>300</v>
      </c>
      <c r="S11" s="188"/>
      <c r="T11" s="20"/>
      <c r="U11" s="35"/>
      <c r="V11" s="7"/>
      <c r="W11" s="10"/>
      <c r="X11" s="8">
        <f>V11*W11</f>
        <v>0</v>
      </c>
      <c r="Y11" s="218"/>
      <c r="Z11" s="22"/>
      <c r="AA11" s="33"/>
      <c r="AB11" s="7"/>
      <c r="AC11" s="7"/>
      <c r="AD11" s="8">
        <f t="shared" si="3"/>
        <v>0</v>
      </c>
      <c r="AE11" s="190"/>
      <c r="AF11" s="36"/>
      <c r="AG11" s="23"/>
      <c r="AH11" s="24"/>
      <c r="AI11" s="24"/>
      <c r="AJ11" s="25"/>
      <c r="AK11" s="1"/>
      <c r="AL11" s="1"/>
    </row>
    <row r="12" spans="1:38" ht="21" outlineLevel="1">
      <c r="A12" s="219"/>
      <c r="B12" s="22"/>
      <c r="C12" s="37"/>
      <c r="D12" s="38"/>
      <c r="E12" s="39"/>
      <c r="F12" s="8">
        <f t="shared" si="0"/>
        <v>0</v>
      </c>
      <c r="G12" s="233"/>
      <c r="H12" s="14" t="s">
        <v>114</v>
      </c>
      <c r="I12" s="26"/>
      <c r="J12" s="175">
        <v>1</v>
      </c>
      <c r="K12" s="7">
        <v>120</v>
      </c>
      <c r="L12" s="8">
        <f t="shared" si="1"/>
        <v>120</v>
      </c>
      <c r="M12" s="192"/>
      <c r="N12" s="20" t="s">
        <v>37</v>
      </c>
      <c r="O12" s="42">
        <v>1</v>
      </c>
      <c r="P12" s="43">
        <v>0.3</v>
      </c>
      <c r="Q12" s="7">
        <v>110</v>
      </c>
      <c r="R12" s="8">
        <f t="shared" si="2"/>
        <v>33</v>
      </c>
      <c r="S12" s="188"/>
      <c r="T12" s="20"/>
      <c r="U12" s="28"/>
      <c r="V12" s="10"/>
      <c r="W12" s="10"/>
      <c r="X12" s="8">
        <f>V12*W12</f>
        <v>0</v>
      </c>
      <c r="Y12" s="219"/>
      <c r="Z12" s="22"/>
      <c r="AA12" s="37"/>
      <c r="AB12" s="38"/>
      <c r="AC12" s="39"/>
      <c r="AD12" s="8">
        <f t="shared" si="3"/>
        <v>0</v>
      </c>
      <c r="AE12" s="190"/>
      <c r="AF12" s="44"/>
      <c r="AG12" s="45"/>
      <c r="AH12" s="46"/>
      <c r="AI12" s="25"/>
      <c r="AJ12" s="25"/>
      <c r="AK12" s="1"/>
      <c r="AL12" s="1"/>
    </row>
    <row r="13" spans="1:38" ht="19.5" outlineLevel="1">
      <c r="A13" s="219"/>
      <c r="B13" s="22"/>
      <c r="C13" s="47"/>
      <c r="D13" s="38"/>
      <c r="E13" s="38"/>
      <c r="F13" s="8">
        <f t="shared" si="0"/>
        <v>0</v>
      </c>
      <c r="G13" s="233"/>
      <c r="H13" s="53"/>
      <c r="I13" s="54"/>
      <c r="J13" s="55"/>
      <c r="K13" s="55"/>
      <c r="L13" s="8">
        <f t="shared" si="1"/>
        <v>0</v>
      </c>
      <c r="M13" s="192"/>
      <c r="N13" s="20" t="s">
        <v>38</v>
      </c>
      <c r="O13" s="10">
        <v>2</v>
      </c>
      <c r="P13" s="7">
        <v>2</v>
      </c>
      <c r="Q13" s="7">
        <v>40</v>
      </c>
      <c r="R13" s="8">
        <f t="shared" si="2"/>
        <v>80</v>
      </c>
      <c r="S13" s="188"/>
      <c r="T13" s="50"/>
      <c r="U13" s="51"/>
      <c r="V13" s="52"/>
      <c r="W13" s="13"/>
      <c r="X13" s="8">
        <f>V13*W13</f>
        <v>0</v>
      </c>
      <c r="Y13" s="219"/>
      <c r="Z13" s="22"/>
      <c r="AA13" s="47"/>
      <c r="AB13" s="38"/>
      <c r="AC13" s="38"/>
      <c r="AD13" s="8">
        <f t="shared" si="3"/>
        <v>0</v>
      </c>
      <c r="AE13" s="190"/>
      <c r="AF13" s="56"/>
      <c r="AG13" s="56"/>
      <c r="AH13" s="56"/>
      <c r="AI13" s="56"/>
      <c r="AJ13" s="56"/>
      <c r="AK13" s="1"/>
      <c r="AL13" s="1"/>
    </row>
    <row r="14" spans="1:38" ht="19.5">
      <c r="A14" s="220"/>
      <c r="B14" s="57" t="s">
        <v>39</v>
      </c>
      <c r="C14" s="34">
        <f>SUM(C8:C13)</f>
        <v>40</v>
      </c>
      <c r="D14" s="40">
        <f>SUM(D8:D13)</f>
        <v>25.2</v>
      </c>
      <c r="E14" s="34"/>
      <c r="F14" s="13">
        <f>SUM(F8:F13)</f>
        <v>3328</v>
      </c>
      <c r="G14" s="233"/>
      <c r="H14" s="58" t="s">
        <v>39</v>
      </c>
      <c r="I14" s="34">
        <f>SUM(I8:I13)</f>
        <v>95.5</v>
      </c>
      <c r="J14" s="52">
        <f>SUM(J8:J13)</f>
        <v>29</v>
      </c>
      <c r="K14" s="34"/>
      <c r="L14" s="13">
        <f>SUM(L8:L13)</f>
        <v>3150</v>
      </c>
      <c r="M14" s="192"/>
      <c r="N14" s="58" t="s">
        <v>39</v>
      </c>
      <c r="O14" s="34">
        <f>SUM(O8:O13)</f>
        <v>48</v>
      </c>
      <c r="P14" s="59">
        <f>SUM(P8:P13)</f>
        <v>18.3</v>
      </c>
      <c r="Q14" s="34"/>
      <c r="R14" s="13">
        <f>SUM(R8:R13)</f>
        <v>1583</v>
      </c>
      <c r="S14" s="188"/>
      <c r="T14" s="58" t="s">
        <v>39</v>
      </c>
      <c r="U14" s="34">
        <f>SUM(U8:U13)</f>
        <v>0</v>
      </c>
      <c r="V14" s="52">
        <f>SUM(V8:V13)</f>
        <v>290</v>
      </c>
      <c r="W14" s="13"/>
      <c r="X14" s="13">
        <f>SUM(X8:X13)</f>
        <v>2153.25</v>
      </c>
      <c r="Y14" s="220"/>
      <c r="Z14" s="57" t="s">
        <v>39</v>
      </c>
      <c r="AA14" s="34">
        <f>SUM(AA8:AA13)</f>
        <v>70</v>
      </c>
      <c r="AB14" s="40">
        <f>SUM(AB8:AB13)</f>
        <v>25</v>
      </c>
      <c r="AC14" s="34"/>
      <c r="AD14" s="34">
        <f>SUM(AD8:AD13)</f>
        <v>3555</v>
      </c>
      <c r="AE14" s="190"/>
      <c r="AF14" s="60" t="s">
        <v>40</v>
      </c>
      <c r="AG14" s="61">
        <f>SUM(AG8:AG13)</f>
        <v>78</v>
      </c>
      <c r="AH14" s="62">
        <f>SUM(AH8:AH13)</f>
        <v>81</v>
      </c>
      <c r="AI14" s="61"/>
      <c r="AJ14" s="19">
        <f>SUM(AJ8:AJ13)</f>
        <v>1093.5</v>
      </c>
      <c r="AK14" s="1"/>
      <c r="AL14" s="1"/>
    </row>
    <row r="15" spans="1:38" ht="16.5" customHeight="1" outlineLevel="1">
      <c r="A15" s="218" t="s">
        <v>41</v>
      </c>
      <c r="B15" s="14" t="s">
        <v>42</v>
      </c>
      <c r="C15" s="6"/>
      <c r="D15" s="7">
        <v>19</v>
      </c>
      <c r="E15" s="10">
        <v>60</v>
      </c>
      <c r="F15" s="8">
        <f>D15*E15</f>
        <v>1140</v>
      </c>
      <c r="G15" s="187" t="s">
        <v>45</v>
      </c>
      <c r="H15" s="20" t="s">
        <v>46</v>
      </c>
      <c r="I15" s="6">
        <v>5</v>
      </c>
      <c r="J15" s="7">
        <v>2</v>
      </c>
      <c r="K15" s="7">
        <v>205</v>
      </c>
      <c r="L15" s="8">
        <f aca="true" t="shared" si="4" ref="L15:L20">J15*K15</f>
        <v>410</v>
      </c>
      <c r="M15" s="187"/>
      <c r="N15" s="20"/>
      <c r="O15" s="65"/>
      <c r="P15" s="66"/>
      <c r="Q15" s="8"/>
      <c r="R15" s="8">
        <f>P15*0.075*Q15</f>
        <v>0</v>
      </c>
      <c r="S15" s="191" t="s">
        <v>43</v>
      </c>
      <c r="T15" s="63" t="s">
        <v>44</v>
      </c>
      <c r="U15" s="6">
        <v>80</v>
      </c>
      <c r="V15" s="64">
        <v>5</v>
      </c>
      <c r="W15" s="7">
        <v>135</v>
      </c>
      <c r="X15" s="8">
        <f aca="true" t="shared" si="5" ref="X15:X20">V15*W15</f>
        <v>675</v>
      </c>
      <c r="Y15" s="187" t="s">
        <v>47</v>
      </c>
      <c r="Z15" s="14" t="s">
        <v>48</v>
      </c>
      <c r="AA15" s="6">
        <v>60</v>
      </c>
      <c r="AB15" s="7">
        <v>24</v>
      </c>
      <c r="AC15" s="7">
        <v>32</v>
      </c>
      <c r="AD15" s="8">
        <f aca="true" t="shared" si="6" ref="AD15:AD20">AB15*AC15</f>
        <v>768</v>
      </c>
      <c r="AE15" s="221" t="s">
        <v>49</v>
      </c>
      <c r="AF15" s="67" t="s">
        <v>50</v>
      </c>
      <c r="AG15" s="68">
        <v>45</v>
      </c>
      <c r="AH15" s="68">
        <v>5.5</v>
      </c>
      <c r="AI15" s="68">
        <v>60</v>
      </c>
      <c r="AJ15" s="25">
        <f aca="true" t="shared" si="7" ref="AJ15:AJ20">AH15*AI15</f>
        <v>330</v>
      </c>
      <c r="AK15" s="1"/>
      <c r="AL15" s="1"/>
    </row>
    <row r="16" spans="1:38" ht="21" outlineLevel="1">
      <c r="A16" s="218"/>
      <c r="B16" s="20" t="s">
        <v>51</v>
      </c>
      <c r="C16" s="6"/>
      <c r="D16" s="7">
        <v>1.2</v>
      </c>
      <c r="E16" s="7">
        <v>100</v>
      </c>
      <c r="F16" s="8">
        <f t="shared" si="0"/>
        <v>120</v>
      </c>
      <c r="G16" s="188"/>
      <c r="H16" s="20" t="s">
        <v>53</v>
      </c>
      <c r="I16" s="6">
        <v>45</v>
      </c>
      <c r="J16" s="7">
        <v>13</v>
      </c>
      <c r="K16" s="7">
        <v>50</v>
      </c>
      <c r="L16" s="8">
        <f t="shared" si="4"/>
        <v>650</v>
      </c>
      <c r="M16" s="188"/>
      <c r="N16" s="69"/>
      <c r="O16" s="65"/>
      <c r="P16" s="7"/>
      <c r="Q16" s="8"/>
      <c r="R16" s="8">
        <f>P16*Q16</f>
        <v>0</v>
      </c>
      <c r="S16" s="192"/>
      <c r="T16" s="20" t="s">
        <v>52</v>
      </c>
      <c r="U16" s="6">
        <v>5</v>
      </c>
      <c r="V16" s="7">
        <v>2</v>
      </c>
      <c r="W16" s="7">
        <v>80</v>
      </c>
      <c r="X16" s="8">
        <f t="shared" si="5"/>
        <v>160</v>
      </c>
      <c r="Y16" s="188"/>
      <c r="Z16" s="14" t="s">
        <v>30</v>
      </c>
      <c r="AA16" s="6">
        <v>5</v>
      </c>
      <c r="AB16" s="7">
        <v>2</v>
      </c>
      <c r="AC16" s="7">
        <v>30</v>
      </c>
      <c r="AD16" s="8">
        <f t="shared" si="6"/>
        <v>60</v>
      </c>
      <c r="AE16" s="221"/>
      <c r="AF16" s="67" t="s">
        <v>55</v>
      </c>
      <c r="AG16" s="68">
        <v>5</v>
      </c>
      <c r="AH16" s="68">
        <v>0.5</v>
      </c>
      <c r="AI16" s="68">
        <v>68</v>
      </c>
      <c r="AJ16" s="25">
        <f t="shared" si="7"/>
        <v>34</v>
      </c>
      <c r="AK16" s="1"/>
      <c r="AL16" s="1"/>
    </row>
    <row r="17" spans="1:38" ht="19.5" customHeight="1" outlineLevel="1">
      <c r="A17" s="218"/>
      <c r="B17" s="5" t="s">
        <v>56</v>
      </c>
      <c r="C17" s="6"/>
      <c r="D17" s="7">
        <v>1</v>
      </c>
      <c r="E17" s="7">
        <v>90</v>
      </c>
      <c r="F17" s="8">
        <f t="shared" si="0"/>
        <v>90</v>
      </c>
      <c r="G17" s="188"/>
      <c r="H17" s="20" t="s">
        <v>58</v>
      </c>
      <c r="I17" s="6">
        <v>15</v>
      </c>
      <c r="J17" s="7">
        <v>6</v>
      </c>
      <c r="K17" s="7">
        <v>32</v>
      </c>
      <c r="L17" s="8">
        <f t="shared" si="4"/>
        <v>192</v>
      </c>
      <c r="M17" s="188"/>
      <c r="N17" s="70"/>
      <c r="O17" s="71"/>
      <c r="P17" s="72"/>
      <c r="Q17" s="8"/>
      <c r="R17" s="13"/>
      <c r="S17" s="192"/>
      <c r="T17" s="5" t="s">
        <v>57</v>
      </c>
      <c r="U17" s="6">
        <v>5</v>
      </c>
      <c r="V17" s="7">
        <v>1</v>
      </c>
      <c r="W17" s="7">
        <v>100</v>
      </c>
      <c r="X17" s="8">
        <f t="shared" si="5"/>
        <v>100</v>
      </c>
      <c r="Y17" s="188"/>
      <c r="Z17" s="14" t="s">
        <v>59</v>
      </c>
      <c r="AA17" s="6">
        <v>3</v>
      </c>
      <c r="AB17" s="7">
        <v>1</v>
      </c>
      <c r="AC17" s="7">
        <v>90</v>
      </c>
      <c r="AD17" s="8">
        <f t="shared" si="6"/>
        <v>90</v>
      </c>
      <c r="AE17" s="221"/>
      <c r="AF17" s="67" t="s">
        <v>60</v>
      </c>
      <c r="AG17" s="68">
        <v>1</v>
      </c>
      <c r="AH17" s="68">
        <v>0.1</v>
      </c>
      <c r="AI17" s="68">
        <v>80</v>
      </c>
      <c r="AJ17" s="25">
        <f t="shared" si="7"/>
        <v>8</v>
      </c>
      <c r="AK17" s="1"/>
      <c r="AL17" s="1"/>
    </row>
    <row r="18" spans="1:38" ht="21" outlineLevel="1">
      <c r="A18" s="218"/>
      <c r="B18" s="5" t="s">
        <v>46</v>
      </c>
      <c r="C18" s="6"/>
      <c r="D18" s="7">
        <v>1</v>
      </c>
      <c r="E18" s="7">
        <v>205</v>
      </c>
      <c r="F18" s="8">
        <f t="shared" si="0"/>
        <v>205</v>
      </c>
      <c r="G18" s="188"/>
      <c r="H18" s="20" t="s">
        <v>61</v>
      </c>
      <c r="I18" s="6">
        <v>8</v>
      </c>
      <c r="J18" s="7">
        <v>1.5</v>
      </c>
      <c r="K18" s="7">
        <v>56</v>
      </c>
      <c r="L18" s="8">
        <f t="shared" si="4"/>
        <v>84</v>
      </c>
      <c r="M18" s="188"/>
      <c r="N18" s="74"/>
      <c r="O18" s="71"/>
      <c r="P18" s="75"/>
      <c r="Q18" s="10"/>
      <c r="R18" s="13">
        <f>P18*Q18*40/1000</f>
        <v>0</v>
      </c>
      <c r="S18" s="192"/>
      <c r="T18" s="5" t="s">
        <v>30</v>
      </c>
      <c r="U18" s="73">
        <v>5</v>
      </c>
      <c r="V18" s="7">
        <v>2</v>
      </c>
      <c r="W18" s="7">
        <v>30</v>
      </c>
      <c r="X18" s="8">
        <f t="shared" si="5"/>
        <v>60</v>
      </c>
      <c r="Y18" s="188"/>
      <c r="Z18" s="63" t="s">
        <v>62</v>
      </c>
      <c r="AA18" s="6">
        <v>15</v>
      </c>
      <c r="AB18" s="7">
        <v>3</v>
      </c>
      <c r="AC18" s="7">
        <v>105</v>
      </c>
      <c r="AD18" s="8">
        <f t="shared" si="6"/>
        <v>315</v>
      </c>
      <c r="AE18" s="221"/>
      <c r="AF18" s="22" t="s">
        <v>32</v>
      </c>
      <c r="AG18" s="68"/>
      <c r="AH18" s="68">
        <v>0.5</v>
      </c>
      <c r="AI18" s="68">
        <v>145</v>
      </c>
      <c r="AJ18" s="25">
        <f t="shared" si="7"/>
        <v>72.5</v>
      </c>
      <c r="AK18" s="1"/>
      <c r="AL18" s="1"/>
    </row>
    <row r="19" spans="1:38" ht="21" outlineLevel="1">
      <c r="A19" s="219"/>
      <c r="B19" s="5"/>
      <c r="C19" s="6"/>
      <c r="D19" s="7"/>
      <c r="E19" s="7"/>
      <c r="F19" s="8"/>
      <c r="G19" s="188"/>
      <c r="H19" s="20" t="s">
        <v>30</v>
      </c>
      <c r="I19" s="6">
        <v>5</v>
      </c>
      <c r="J19" s="8">
        <v>1</v>
      </c>
      <c r="K19" s="7">
        <v>30</v>
      </c>
      <c r="L19" s="8">
        <f t="shared" si="4"/>
        <v>30</v>
      </c>
      <c r="M19" s="188"/>
      <c r="N19" s="77"/>
      <c r="O19" s="78"/>
      <c r="P19" s="7"/>
      <c r="Q19" s="8"/>
      <c r="R19" s="8"/>
      <c r="S19" s="192"/>
      <c r="T19" s="22"/>
      <c r="U19" s="7"/>
      <c r="V19" s="76"/>
      <c r="W19" s="7"/>
      <c r="X19" s="8">
        <f t="shared" si="5"/>
        <v>0</v>
      </c>
      <c r="Y19" s="188"/>
      <c r="Z19" s="14" t="s">
        <v>63</v>
      </c>
      <c r="AA19" s="6">
        <v>3</v>
      </c>
      <c r="AB19" s="79">
        <v>0.6</v>
      </c>
      <c r="AC19" s="8">
        <v>220</v>
      </c>
      <c r="AD19" s="8">
        <f t="shared" si="6"/>
        <v>132</v>
      </c>
      <c r="AE19" s="221"/>
      <c r="AF19" s="22"/>
      <c r="AG19" s="80"/>
      <c r="AH19" s="68"/>
      <c r="AI19" s="68"/>
      <c r="AJ19" s="25">
        <f t="shared" si="7"/>
        <v>0</v>
      </c>
      <c r="AK19" s="1"/>
      <c r="AL19" s="1"/>
    </row>
    <row r="20" spans="1:38" ht="21" outlineLevel="1">
      <c r="A20" s="219"/>
      <c r="B20" s="20"/>
      <c r="C20" s="81"/>
      <c r="D20" s="7"/>
      <c r="E20" s="82"/>
      <c r="F20" s="7"/>
      <c r="G20" s="188"/>
      <c r="H20" s="20" t="s">
        <v>64</v>
      </c>
      <c r="I20" s="6">
        <v>3</v>
      </c>
      <c r="J20" s="8">
        <v>1</v>
      </c>
      <c r="K20" s="8">
        <v>56</v>
      </c>
      <c r="L20" s="8">
        <f t="shared" si="4"/>
        <v>56</v>
      </c>
      <c r="M20" s="188"/>
      <c r="N20" s="36"/>
      <c r="O20" s="85"/>
      <c r="P20" s="86"/>
      <c r="Q20" s="87"/>
      <c r="R20" s="8"/>
      <c r="S20" s="192"/>
      <c r="T20" s="22"/>
      <c r="U20" s="83"/>
      <c r="V20" s="84"/>
      <c r="W20" s="8"/>
      <c r="X20" s="8">
        <f t="shared" si="5"/>
        <v>0</v>
      </c>
      <c r="Y20" s="188"/>
      <c r="Z20" s="14" t="s">
        <v>110</v>
      </c>
      <c r="AA20" s="6">
        <v>3</v>
      </c>
      <c r="AB20" s="79">
        <v>1</v>
      </c>
      <c r="AC20" s="8">
        <v>205</v>
      </c>
      <c r="AD20" s="8">
        <f t="shared" si="6"/>
        <v>205</v>
      </c>
      <c r="AE20" s="221"/>
      <c r="AF20" s="15"/>
      <c r="AG20" s="3"/>
      <c r="AH20" s="46"/>
      <c r="AI20" s="88"/>
      <c r="AJ20" s="25">
        <f t="shared" si="7"/>
        <v>0</v>
      </c>
      <c r="AK20" s="1"/>
      <c r="AL20" s="1"/>
    </row>
    <row r="21" spans="1:38" ht="18.75" customHeight="1" outlineLevel="1">
      <c r="A21" s="220"/>
      <c r="B21" s="89"/>
      <c r="C21" s="90"/>
      <c r="D21" s="79"/>
      <c r="E21" s="90"/>
      <c r="F21" s="90"/>
      <c r="G21" s="188"/>
      <c r="H21" s="77"/>
      <c r="I21" s="94"/>
      <c r="J21" s="79"/>
      <c r="K21" s="95"/>
      <c r="L21" s="90"/>
      <c r="M21" s="188"/>
      <c r="N21" s="36"/>
      <c r="O21" s="92"/>
      <c r="P21" s="93"/>
      <c r="Q21" s="21"/>
      <c r="R21" s="8"/>
      <c r="S21" s="192"/>
      <c r="T21" s="91"/>
      <c r="U21" s="81"/>
      <c r="V21" s="84"/>
      <c r="W21" s="90"/>
      <c r="X21" s="90"/>
      <c r="Y21" s="188"/>
      <c r="Z21" s="77"/>
      <c r="AA21" s="90"/>
      <c r="AB21" s="79"/>
      <c r="AC21" s="90"/>
      <c r="AD21" s="8"/>
      <c r="AE21" s="221"/>
      <c r="AF21" s="15"/>
      <c r="AG21" s="2"/>
      <c r="AH21" s="46"/>
      <c r="AI21" s="2"/>
      <c r="AJ21" s="25"/>
      <c r="AK21" s="1"/>
      <c r="AL21" s="1"/>
    </row>
    <row r="22" spans="1:38" ht="19.5">
      <c r="A22" s="96"/>
      <c r="B22" s="58" t="s">
        <v>39</v>
      </c>
      <c r="C22" s="34">
        <f>SUM(C15:C21)</f>
        <v>0</v>
      </c>
      <c r="D22" s="52">
        <f>SUM(D15:D21)</f>
        <v>22.2</v>
      </c>
      <c r="E22" s="34"/>
      <c r="F22" s="52">
        <f>SUM(F15:F21)</f>
        <v>1555</v>
      </c>
      <c r="G22" s="188"/>
      <c r="H22" s="58" t="s">
        <v>39</v>
      </c>
      <c r="I22" s="34">
        <f>SUM(I15:I21)</f>
        <v>81</v>
      </c>
      <c r="J22" s="52">
        <f>SUM(J15:J21)</f>
        <v>24.5</v>
      </c>
      <c r="K22" s="13"/>
      <c r="L22" s="52">
        <f>SUM(L15:L21)</f>
        <v>1422</v>
      </c>
      <c r="M22" s="188"/>
      <c r="N22" s="58" t="s">
        <v>39</v>
      </c>
      <c r="O22" s="34">
        <f>SUM(O15:O21)</f>
        <v>0</v>
      </c>
      <c r="P22" s="52">
        <f>SUM(P15:P21)</f>
        <v>0</v>
      </c>
      <c r="Q22" s="34"/>
      <c r="R22" s="13">
        <f>SUM(R15:R21)</f>
        <v>0</v>
      </c>
      <c r="S22" s="192"/>
      <c r="T22" s="58" t="s">
        <v>39</v>
      </c>
      <c r="U22" s="34">
        <f>SUM(U15:U21)</f>
        <v>95</v>
      </c>
      <c r="V22" s="52">
        <f>SUM(V15:V21)</f>
        <v>10</v>
      </c>
      <c r="W22" s="34"/>
      <c r="X22" s="13">
        <f>SUM(X15:X21)</f>
        <v>995</v>
      </c>
      <c r="Y22" s="188"/>
      <c r="Z22" s="58" t="s">
        <v>39</v>
      </c>
      <c r="AA22" s="34">
        <f>SUM(AA15:AA21)</f>
        <v>89</v>
      </c>
      <c r="AB22" s="52">
        <f>SUM(AB15:AB21)</f>
        <v>31.6</v>
      </c>
      <c r="AC22" s="34"/>
      <c r="AD22" s="52">
        <f>SUM(AD15:AD21)</f>
        <v>1570</v>
      </c>
      <c r="AE22" s="221"/>
      <c r="AF22" s="60" t="s">
        <v>40</v>
      </c>
      <c r="AG22" s="61">
        <f>SUM(AG15:AG21)</f>
        <v>51</v>
      </c>
      <c r="AH22" s="62">
        <f>SUM(AH15:AH21)</f>
        <v>6.6</v>
      </c>
      <c r="AI22" s="61"/>
      <c r="AJ22" s="62">
        <f>SUM(AJ15:AJ21)</f>
        <v>444.5</v>
      </c>
      <c r="AK22" s="1"/>
      <c r="AL22" s="1"/>
    </row>
    <row r="23" spans="1:38" ht="16.5" customHeight="1" outlineLevel="1">
      <c r="A23" s="189" t="s">
        <v>65</v>
      </c>
      <c r="B23" s="97" t="s">
        <v>66</v>
      </c>
      <c r="C23" s="71">
        <v>29</v>
      </c>
      <c r="D23" s="98">
        <v>20</v>
      </c>
      <c r="E23" s="7">
        <v>35</v>
      </c>
      <c r="F23" s="8">
        <f>D23*E23</f>
        <v>700</v>
      </c>
      <c r="G23" s="192" t="s">
        <v>65</v>
      </c>
      <c r="H23" s="99" t="s">
        <v>67</v>
      </c>
      <c r="I23" s="38"/>
      <c r="J23" s="100">
        <v>20</v>
      </c>
      <c r="K23" s="7"/>
      <c r="L23" s="8">
        <f>J23*K23</f>
        <v>0</v>
      </c>
      <c r="M23" s="192" t="s">
        <v>65</v>
      </c>
      <c r="N23" s="101"/>
      <c r="O23" s="102"/>
      <c r="P23" s="103"/>
      <c r="Q23" s="104"/>
      <c r="R23" s="103"/>
      <c r="S23" s="192" t="s">
        <v>65</v>
      </c>
      <c r="T23" s="99" t="s">
        <v>68</v>
      </c>
      <c r="U23" s="38">
        <v>29</v>
      </c>
      <c r="V23" s="7">
        <v>20</v>
      </c>
      <c r="W23" s="8"/>
      <c r="X23" s="8">
        <f>V23*W23</f>
        <v>0</v>
      </c>
      <c r="Y23" s="192" t="s">
        <v>65</v>
      </c>
      <c r="Z23" s="105" t="s">
        <v>69</v>
      </c>
      <c r="AA23" s="81"/>
      <c r="AB23" s="7">
        <v>20</v>
      </c>
      <c r="AC23" s="7">
        <v>32</v>
      </c>
      <c r="AD23" s="8">
        <f>AB23*AC23</f>
        <v>640</v>
      </c>
      <c r="AE23" s="196" t="s">
        <v>70</v>
      </c>
      <c r="AF23" s="97" t="s">
        <v>58</v>
      </c>
      <c r="AG23" s="80">
        <v>29</v>
      </c>
      <c r="AH23" s="68">
        <v>5.5</v>
      </c>
      <c r="AI23" s="68">
        <v>35</v>
      </c>
      <c r="AJ23" s="25">
        <f>AH23*AI23</f>
        <v>192.5</v>
      </c>
      <c r="AK23" s="1"/>
      <c r="AL23" s="1"/>
    </row>
    <row r="24" spans="1:38" ht="19.5" outlineLevel="1">
      <c r="A24" s="189"/>
      <c r="B24" s="106" t="s">
        <v>71</v>
      </c>
      <c r="C24" s="71">
        <v>0.9</v>
      </c>
      <c r="D24" s="107">
        <v>0.3</v>
      </c>
      <c r="E24" s="108">
        <v>140</v>
      </c>
      <c r="F24" s="8">
        <f>D24*E24</f>
        <v>42</v>
      </c>
      <c r="G24" s="192"/>
      <c r="H24" s="106" t="s">
        <v>71</v>
      </c>
      <c r="I24" s="38">
        <v>1</v>
      </c>
      <c r="J24" s="107">
        <v>0.3</v>
      </c>
      <c r="K24" s="108">
        <v>140</v>
      </c>
      <c r="L24" s="8">
        <f>J24*K24</f>
        <v>42</v>
      </c>
      <c r="M24" s="192"/>
      <c r="N24" s="101"/>
      <c r="O24" s="102"/>
      <c r="P24" s="103"/>
      <c r="Q24" s="104"/>
      <c r="R24" s="103"/>
      <c r="S24" s="192"/>
      <c r="T24" s="106" t="s">
        <v>71</v>
      </c>
      <c r="U24" s="38">
        <v>0.5</v>
      </c>
      <c r="V24" s="79">
        <v>0.3</v>
      </c>
      <c r="W24" s="109">
        <v>140</v>
      </c>
      <c r="X24" s="8">
        <f>V24*W24</f>
        <v>42</v>
      </c>
      <c r="Y24" s="192"/>
      <c r="Z24" s="106" t="s">
        <v>71</v>
      </c>
      <c r="AA24" s="38">
        <v>0.5</v>
      </c>
      <c r="AB24" s="79">
        <v>0.3</v>
      </c>
      <c r="AC24" s="109">
        <v>140</v>
      </c>
      <c r="AD24" s="8">
        <f>AB24*AC24</f>
        <v>42</v>
      </c>
      <c r="AE24" s="196"/>
      <c r="AF24" s="97" t="s">
        <v>71</v>
      </c>
      <c r="AG24" s="80">
        <v>0.5</v>
      </c>
      <c r="AH24" s="110">
        <v>0.1</v>
      </c>
      <c r="AI24" s="111">
        <v>130</v>
      </c>
      <c r="AJ24" s="25">
        <f>AH24*AI24</f>
        <v>13</v>
      </c>
      <c r="AK24" s="1"/>
      <c r="AL24" s="1"/>
    </row>
    <row r="25" spans="1:38" ht="25.5" outlineLevel="1">
      <c r="A25" s="189"/>
      <c r="B25" s="112"/>
      <c r="C25" s="71"/>
      <c r="D25" s="107"/>
      <c r="E25" s="113"/>
      <c r="F25" s="8">
        <f>D25*E25</f>
        <v>0</v>
      </c>
      <c r="G25" s="192"/>
      <c r="H25" s="83"/>
      <c r="I25" s="83"/>
      <c r="J25" s="84"/>
      <c r="K25" s="113"/>
      <c r="L25" s="79">
        <f>J25*K25</f>
        <v>0</v>
      </c>
      <c r="M25" s="192"/>
      <c r="N25" s="114"/>
      <c r="O25" s="102"/>
      <c r="P25" s="115"/>
      <c r="Q25" s="116"/>
      <c r="R25" s="103"/>
      <c r="S25" s="192"/>
      <c r="T25" s="117"/>
      <c r="U25" s="38"/>
      <c r="V25" s="79"/>
      <c r="W25" s="109"/>
      <c r="X25" s="8">
        <f>V25*W25</f>
        <v>0</v>
      </c>
      <c r="Y25" s="192"/>
      <c r="Z25" s="118"/>
      <c r="AA25" s="81"/>
      <c r="AB25" s="79"/>
      <c r="AC25" s="113"/>
      <c r="AD25" s="8">
        <f>AB25*AC25</f>
        <v>0</v>
      </c>
      <c r="AE25" s="196"/>
      <c r="AF25" s="119"/>
      <c r="AG25" s="3"/>
      <c r="AH25" s="46"/>
      <c r="AI25" s="120"/>
      <c r="AJ25" s="25">
        <f>AH25*AI25</f>
        <v>0</v>
      </c>
      <c r="AK25" s="1"/>
      <c r="AL25" s="1"/>
    </row>
    <row r="26" spans="1:38" ht="25.5" outlineLevel="1">
      <c r="A26" s="189"/>
      <c r="B26" s="117"/>
      <c r="C26" s="71"/>
      <c r="D26" s="79"/>
      <c r="E26" s="121"/>
      <c r="F26" s="8"/>
      <c r="G26" s="192"/>
      <c r="H26" s="47"/>
      <c r="I26" s="38"/>
      <c r="J26" s="84"/>
      <c r="K26" s="121"/>
      <c r="L26" s="121"/>
      <c r="M26" s="192"/>
      <c r="N26" s="122"/>
      <c r="O26" s="102"/>
      <c r="P26" s="123"/>
      <c r="Q26" s="124"/>
      <c r="R26" s="104"/>
      <c r="S26" s="192"/>
      <c r="T26" s="117"/>
      <c r="U26" s="38"/>
      <c r="V26" s="79"/>
      <c r="W26" s="109"/>
      <c r="X26" s="121"/>
      <c r="Y26" s="192"/>
      <c r="Z26" s="118"/>
      <c r="AA26" s="81"/>
      <c r="AB26" s="84"/>
      <c r="AC26" s="121"/>
      <c r="AD26" s="109"/>
      <c r="AE26" s="196"/>
      <c r="AF26" s="119"/>
      <c r="AG26" s="3"/>
      <c r="AH26" s="125"/>
      <c r="AI26" s="126"/>
      <c r="AJ26" s="127"/>
      <c r="AK26" s="1"/>
      <c r="AL26" s="1"/>
    </row>
    <row r="27" spans="1:38" ht="18.75" outlineLevel="1">
      <c r="A27" s="189"/>
      <c r="B27" s="47"/>
      <c r="C27" s="71"/>
      <c r="D27" s="79"/>
      <c r="E27" s="121"/>
      <c r="F27" s="82"/>
      <c r="G27" s="192"/>
      <c r="H27" s="47"/>
      <c r="I27" s="38"/>
      <c r="J27" s="84"/>
      <c r="K27" s="121"/>
      <c r="L27" s="121"/>
      <c r="M27" s="192"/>
      <c r="N27" s="122"/>
      <c r="O27" s="102"/>
      <c r="P27" s="123"/>
      <c r="Q27" s="124"/>
      <c r="R27" s="104"/>
      <c r="S27" s="192"/>
      <c r="T27" s="117"/>
      <c r="U27" s="38"/>
      <c r="V27" s="79"/>
      <c r="W27" s="109"/>
      <c r="X27" s="121"/>
      <c r="Y27" s="192"/>
      <c r="Z27" s="47"/>
      <c r="AA27" s="81"/>
      <c r="AB27" s="84"/>
      <c r="AC27" s="121"/>
      <c r="AD27" s="121"/>
      <c r="AE27" s="196"/>
      <c r="AF27" s="119"/>
      <c r="AG27" s="3"/>
      <c r="AH27" s="125"/>
      <c r="AI27" s="126"/>
      <c r="AJ27" s="126"/>
      <c r="AK27" s="1"/>
      <c r="AL27" s="1"/>
    </row>
    <row r="28" spans="1:38" ht="18.75" outlineLevel="1">
      <c r="A28" s="189"/>
      <c r="B28" s="47"/>
      <c r="C28" s="71"/>
      <c r="D28" s="79"/>
      <c r="E28" s="121"/>
      <c r="F28" s="82"/>
      <c r="G28" s="192"/>
      <c r="H28" s="47"/>
      <c r="I28" s="38"/>
      <c r="J28" s="84"/>
      <c r="K28" s="121"/>
      <c r="L28" s="121"/>
      <c r="M28" s="192"/>
      <c r="N28" s="185"/>
      <c r="O28" s="102"/>
      <c r="P28" s="123"/>
      <c r="Q28" s="124"/>
      <c r="R28" s="104"/>
      <c r="S28" s="192"/>
      <c r="T28" s="117"/>
      <c r="U28" s="38"/>
      <c r="V28" s="79"/>
      <c r="W28" s="109"/>
      <c r="X28" s="121"/>
      <c r="Y28" s="192"/>
      <c r="Z28" s="47"/>
      <c r="AA28" s="81"/>
      <c r="AB28" s="84"/>
      <c r="AC28" s="121"/>
      <c r="AD28" s="121"/>
      <c r="AE28" s="196"/>
      <c r="AF28" s="119"/>
      <c r="AG28" s="3"/>
      <c r="AH28" s="125"/>
      <c r="AI28" s="126"/>
      <c r="AJ28" s="126"/>
      <c r="AK28" s="1"/>
      <c r="AL28" s="1"/>
    </row>
    <row r="29" spans="1:38" ht="18.75" outlineLevel="1">
      <c r="A29" s="189"/>
      <c r="B29" s="47"/>
      <c r="C29" s="71"/>
      <c r="D29" s="79"/>
      <c r="E29" s="121"/>
      <c r="F29" s="82"/>
      <c r="G29" s="192"/>
      <c r="H29" s="47"/>
      <c r="I29" s="38"/>
      <c r="J29" s="84"/>
      <c r="K29" s="121"/>
      <c r="L29" s="121"/>
      <c r="M29" s="192"/>
      <c r="N29" s="185"/>
      <c r="O29" s="102"/>
      <c r="P29" s="123"/>
      <c r="Q29" s="124"/>
      <c r="R29" s="104"/>
      <c r="S29" s="192"/>
      <c r="T29" s="117"/>
      <c r="U29" s="38"/>
      <c r="V29" s="79"/>
      <c r="W29" s="109"/>
      <c r="X29" s="121"/>
      <c r="Y29" s="192"/>
      <c r="Z29" s="47"/>
      <c r="AA29" s="81"/>
      <c r="AB29" s="84"/>
      <c r="AC29" s="121"/>
      <c r="AD29" s="121"/>
      <c r="AE29" s="196"/>
      <c r="AF29" s="119"/>
      <c r="AG29" s="3"/>
      <c r="AH29" s="125"/>
      <c r="AI29" s="126"/>
      <c r="AJ29" s="126"/>
      <c r="AK29" s="1"/>
      <c r="AL29" s="1"/>
    </row>
    <row r="30" spans="1:38" ht="19.5">
      <c r="A30" s="189"/>
      <c r="B30" s="58" t="s">
        <v>39</v>
      </c>
      <c r="C30" s="34">
        <f>SUM(C23:C27)</f>
        <v>29.9</v>
      </c>
      <c r="D30" s="52">
        <f>SUM(D23:D27)</f>
        <v>20.3</v>
      </c>
      <c r="E30" s="34"/>
      <c r="F30" s="52">
        <f>SUM(F23:F27)</f>
        <v>742</v>
      </c>
      <c r="G30" s="192"/>
      <c r="H30" s="58" t="s">
        <v>39</v>
      </c>
      <c r="I30" s="34">
        <f>SUM(I23:I27)</f>
        <v>1</v>
      </c>
      <c r="J30" s="52">
        <f>SUM(J23:J27)</f>
        <v>20.3</v>
      </c>
      <c r="K30" s="34"/>
      <c r="L30" s="13">
        <f>SUM(L23:L27)</f>
        <v>42</v>
      </c>
      <c r="M30" s="192"/>
      <c r="N30" s="57" t="s">
        <v>39</v>
      </c>
      <c r="O30" s="34">
        <f>SUM(O23:O27)</f>
        <v>0</v>
      </c>
      <c r="P30" s="52">
        <f>SUM(P23:P27)</f>
        <v>0</v>
      </c>
      <c r="Q30" s="34"/>
      <c r="R30" s="13">
        <f>SUM(R23:R27)</f>
        <v>0</v>
      </c>
      <c r="S30" s="192"/>
      <c r="T30" s="58" t="s">
        <v>39</v>
      </c>
      <c r="U30" s="34">
        <f>SUM(U23:U27)</f>
        <v>29.5</v>
      </c>
      <c r="V30" s="52">
        <f>SUM(V23:V27)</f>
        <v>20.3</v>
      </c>
      <c r="W30" s="13"/>
      <c r="X30" s="52">
        <f>SUM(X23:X27)</f>
        <v>42</v>
      </c>
      <c r="Y30" s="192"/>
      <c r="Z30" s="58" t="s">
        <v>39</v>
      </c>
      <c r="AA30" s="34">
        <f>SUM(AA23:AA27)</f>
        <v>0.5</v>
      </c>
      <c r="AB30" s="52">
        <f>SUM(AB23:AB27)</f>
        <v>20.3</v>
      </c>
      <c r="AC30" s="34"/>
      <c r="AD30" s="52">
        <f>SUM(AD23:AD27)</f>
        <v>682</v>
      </c>
      <c r="AE30" s="196"/>
      <c r="AF30" s="60" t="s">
        <v>40</v>
      </c>
      <c r="AG30" s="61">
        <f>SUM(AG23:AG27)</f>
        <v>29.5</v>
      </c>
      <c r="AH30" s="62">
        <f>SUM(AH23:AH27)</f>
        <v>5.6</v>
      </c>
      <c r="AI30" s="61"/>
      <c r="AJ30" s="62">
        <f>SUM(AJ23:AJ27)</f>
        <v>205.5</v>
      </c>
      <c r="AK30" s="1"/>
      <c r="AL30" s="1"/>
    </row>
    <row r="31" spans="1:38" ht="16.5" customHeight="1" outlineLevel="1">
      <c r="A31" s="191" t="s">
        <v>72</v>
      </c>
      <c r="B31" s="14" t="s">
        <v>48</v>
      </c>
      <c r="C31" s="128">
        <v>20</v>
      </c>
      <c r="D31" s="7">
        <v>7</v>
      </c>
      <c r="E31" s="108">
        <v>52</v>
      </c>
      <c r="F31" s="8">
        <f>D31*E31</f>
        <v>364</v>
      </c>
      <c r="G31" s="191" t="s">
        <v>73</v>
      </c>
      <c r="H31" s="14" t="s">
        <v>74</v>
      </c>
      <c r="I31" s="129">
        <v>35</v>
      </c>
      <c r="J31" s="7">
        <v>8</v>
      </c>
      <c r="K31" s="108">
        <v>35</v>
      </c>
      <c r="L31" s="8">
        <f>J31*K31</f>
        <v>280</v>
      </c>
      <c r="M31" s="191" t="s">
        <v>106</v>
      </c>
      <c r="N31" s="14" t="s">
        <v>107</v>
      </c>
      <c r="O31" s="71"/>
      <c r="P31" s="7">
        <v>8</v>
      </c>
      <c r="Q31" s="7">
        <v>30</v>
      </c>
      <c r="R31" s="8">
        <f>P31*Q31</f>
        <v>240</v>
      </c>
      <c r="S31" s="191" t="s">
        <v>75</v>
      </c>
      <c r="T31" s="14" t="s">
        <v>76</v>
      </c>
      <c r="U31" s="129"/>
      <c r="V31" s="7">
        <v>7</v>
      </c>
      <c r="W31" s="108">
        <v>75</v>
      </c>
      <c r="X31" s="8">
        <f>V31*W31</f>
        <v>525</v>
      </c>
      <c r="Y31" s="191" t="s">
        <v>77</v>
      </c>
      <c r="Z31" s="97" t="s">
        <v>78</v>
      </c>
      <c r="AA31" s="6">
        <v>1.5</v>
      </c>
      <c r="AB31" s="7">
        <v>0.4</v>
      </c>
      <c r="AC31" s="108">
        <v>280</v>
      </c>
      <c r="AD31" s="8">
        <f>AB31*AC31</f>
        <v>112</v>
      </c>
      <c r="AE31" s="227" t="s">
        <v>79</v>
      </c>
      <c r="AF31" s="22" t="s">
        <v>80</v>
      </c>
      <c r="AG31" s="65">
        <v>10</v>
      </c>
      <c r="AH31" s="68">
        <v>0.5</v>
      </c>
      <c r="AI31" s="130">
        <v>100</v>
      </c>
      <c r="AJ31" s="25">
        <f>AH31*AI31</f>
        <v>50</v>
      </c>
      <c r="AK31" s="1"/>
      <c r="AL31" s="1"/>
    </row>
    <row r="32" spans="1:38" ht="21" outlineLevel="1">
      <c r="A32" s="191"/>
      <c r="B32" s="5" t="s">
        <v>20</v>
      </c>
      <c r="C32" s="131">
        <v>4</v>
      </c>
      <c r="D32" s="7">
        <v>3</v>
      </c>
      <c r="E32" s="10">
        <v>66</v>
      </c>
      <c r="F32" s="8">
        <f>D32*E32</f>
        <v>198</v>
      </c>
      <c r="G32" s="192"/>
      <c r="H32" s="5" t="s">
        <v>81</v>
      </c>
      <c r="I32" s="73">
        <v>3</v>
      </c>
      <c r="J32" s="7">
        <v>2</v>
      </c>
      <c r="K32" s="7">
        <v>85</v>
      </c>
      <c r="L32" s="8">
        <f>J32*K32</f>
        <v>170</v>
      </c>
      <c r="M32" s="192"/>
      <c r="N32" s="14" t="s">
        <v>108</v>
      </c>
      <c r="O32" s="71"/>
      <c r="P32" s="7">
        <v>1</v>
      </c>
      <c r="Q32" s="7">
        <v>30</v>
      </c>
      <c r="R32" s="8">
        <f>P32*Q32</f>
        <v>30</v>
      </c>
      <c r="S32" s="192"/>
      <c r="T32" s="14" t="s">
        <v>82</v>
      </c>
      <c r="U32" s="73"/>
      <c r="V32" s="7">
        <v>1</v>
      </c>
      <c r="W32" s="10">
        <v>50</v>
      </c>
      <c r="X32" s="8">
        <f>V32*W32</f>
        <v>50</v>
      </c>
      <c r="Y32" s="192"/>
      <c r="Z32" s="97" t="s">
        <v>60</v>
      </c>
      <c r="AA32" s="6">
        <v>0.5</v>
      </c>
      <c r="AB32" s="7">
        <v>0.1</v>
      </c>
      <c r="AC32" s="10">
        <v>130</v>
      </c>
      <c r="AD32" s="8">
        <f>AB32*AC32</f>
        <v>13</v>
      </c>
      <c r="AE32" s="227"/>
      <c r="AF32" s="22" t="s">
        <v>83</v>
      </c>
      <c r="AG32" s="65">
        <v>29</v>
      </c>
      <c r="AH32" s="68">
        <v>2.5</v>
      </c>
      <c r="AI32" s="24">
        <v>45</v>
      </c>
      <c r="AJ32" s="25">
        <f>AH32*AI32</f>
        <v>112.5</v>
      </c>
      <c r="AK32" s="1"/>
      <c r="AL32" s="1"/>
    </row>
    <row r="33" spans="1:45" ht="21" outlineLevel="1">
      <c r="A33" s="191"/>
      <c r="B33" s="5" t="s">
        <v>84</v>
      </c>
      <c r="C33" s="131">
        <v>5</v>
      </c>
      <c r="D33" s="7">
        <v>3</v>
      </c>
      <c r="E33" s="7">
        <v>56</v>
      </c>
      <c r="F33" s="8">
        <f>D33*E33</f>
        <v>168</v>
      </c>
      <c r="G33" s="192"/>
      <c r="H33" s="5" t="s">
        <v>85</v>
      </c>
      <c r="I33" s="81"/>
      <c r="J33" s="7">
        <v>2</v>
      </c>
      <c r="K33" s="7">
        <v>130</v>
      </c>
      <c r="L33" s="8">
        <f>J33*K33</f>
        <v>260</v>
      </c>
      <c r="M33" s="192"/>
      <c r="N33" s="14" t="s">
        <v>109</v>
      </c>
      <c r="O33" s="71"/>
      <c r="P33" s="7">
        <v>2</v>
      </c>
      <c r="Q33" s="8">
        <v>85</v>
      </c>
      <c r="R33" s="8">
        <f>P33*Q33</f>
        <v>170</v>
      </c>
      <c r="S33" s="192"/>
      <c r="T33" s="14" t="s">
        <v>86</v>
      </c>
      <c r="U33" s="35"/>
      <c r="V33" s="7">
        <v>7</v>
      </c>
      <c r="W33" s="7">
        <v>38</v>
      </c>
      <c r="X33" s="8">
        <f>V33*W33</f>
        <v>266</v>
      </c>
      <c r="Y33" s="192"/>
      <c r="Z33" s="97" t="s">
        <v>87</v>
      </c>
      <c r="AA33" s="6"/>
      <c r="AB33" s="7">
        <v>0.1</v>
      </c>
      <c r="AC33" s="7">
        <v>270</v>
      </c>
      <c r="AD33" s="8">
        <f>AB33*AC33</f>
        <v>27</v>
      </c>
      <c r="AE33" s="227"/>
      <c r="AF33" s="22" t="s">
        <v>88</v>
      </c>
      <c r="AG33" s="65">
        <v>1</v>
      </c>
      <c r="AH33" s="68">
        <v>0.1</v>
      </c>
      <c r="AI33" s="24">
        <v>80</v>
      </c>
      <c r="AJ33" s="25">
        <f>AH33*AI33</f>
        <v>8</v>
      </c>
      <c r="AK33" s="1"/>
      <c r="AL33" s="1"/>
      <c r="AM33" s="222"/>
      <c r="AN33" s="132"/>
      <c r="AO33" s="133"/>
      <c r="AP33" s="134"/>
      <c r="AQ33" s="135"/>
      <c r="AR33" s="136"/>
      <c r="AS33" s="1"/>
    </row>
    <row r="34" spans="1:45" ht="21" outlineLevel="1">
      <c r="A34" s="191"/>
      <c r="B34" s="5" t="s">
        <v>56</v>
      </c>
      <c r="C34" s="73">
        <v>1</v>
      </c>
      <c r="D34" s="7">
        <v>0.3</v>
      </c>
      <c r="E34" s="7">
        <v>90</v>
      </c>
      <c r="F34" s="8">
        <f>D34*E34</f>
        <v>27</v>
      </c>
      <c r="G34" s="192"/>
      <c r="H34" s="5"/>
      <c r="I34" s="81"/>
      <c r="J34" s="7"/>
      <c r="K34" s="7"/>
      <c r="L34" s="8">
        <f>J34*K34</f>
        <v>0</v>
      </c>
      <c r="M34" s="192"/>
      <c r="N34" s="14"/>
      <c r="O34" s="71"/>
      <c r="P34" s="7"/>
      <c r="Q34" s="7"/>
      <c r="R34" s="8"/>
      <c r="S34" s="192"/>
      <c r="T34" s="14"/>
      <c r="U34" s="35"/>
      <c r="V34" s="7"/>
      <c r="W34" s="7"/>
      <c r="X34" s="8">
        <f>V34*W34</f>
        <v>0</v>
      </c>
      <c r="Y34" s="192"/>
      <c r="Z34" s="97" t="s">
        <v>81</v>
      </c>
      <c r="AA34" s="6"/>
      <c r="AB34" s="7">
        <v>2</v>
      </c>
      <c r="AC34" s="7">
        <v>85</v>
      </c>
      <c r="AD34" s="8">
        <f>AB34*AC34</f>
        <v>170</v>
      </c>
      <c r="AE34" s="227"/>
      <c r="AF34" s="22"/>
      <c r="AG34" s="65">
        <v>1</v>
      </c>
      <c r="AH34" s="68"/>
      <c r="AI34" s="110"/>
      <c r="AJ34" s="25">
        <f>AH34*AI34</f>
        <v>0</v>
      </c>
      <c r="AK34" s="1"/>
      <c r="AL34" s="1"/>
      <c r="AM34" s="222"/>
      <c r="AN34" s="132"/>
      <c r="AO34" s="133"/>
      <c r="AP34" s="134"/>
      <c r="AQ34" s="137"/>
      <c r="AR34" s="136"/>
      <c r="AS34" s="1"/>
    </row>
    <row r="35" spans="1:45" ht="21" outlineLevel="1">
      <c r="A35" s="191"/>
      <c r="B35" s="5" t="s">
        <v>81</v>
      </c>
      <c r="C35" s="71"/>
      <c r="D35" s="7">
        <v>2</v>
      </c>
      <c r="E35" s="108">
        <v>85</v>
      </c>
      <c r="F35" s="8">
        <f>D35*E35</f>
        <v>170</v>
      </c>
      <c r="G35" s="192"/>
      <c r="H35" s="138"/>
      <c r="I35" s="81"/>
      <c r="J35" s="7"/>
      <c r="K35" s="7"/>
      <c r="L35" s="8">
        <f>J35*K35</f>
        <v>0</v>
      </c>
      <c r="M35" s="192"/>
      <c r="N35" s="14"/>
      <c r="O35" s="71"/>
      <c r="P35" s="81"/>
      <c r="Q35" s="7"/>
      <c r="R35" s="8"/>
      <c r="S35" s="192"/>
      <c r="T35" s="139"/>
      <c r="U35" s="71"/>
      <c r="V35" s="79"/>
      <c r="W35" s="108"/>
      <c r="X35" s="8"/>
      <c r="Y35" s="192"/>
      <c r="Z35" s="140"/>
      <c r="AA35" s="71"/>
      <c r="AB35" s="79"/>
      <c r="AC35" s="108"/>
      <c r="AD35" s="79"/>
      <c r="AE35" s="227"/>
      <c r="AF35" s="141"/>
      <c r="AG35" s="142">
        <v>1</v>
      </c>
      <c r="AH35" s="46"/>
      <c r="AI35" s="46"/>
      <c r="AJ35" s="46"/>
      <c r="AK35" s="1"/>
      <c r="AL35" s="1"/>
      <c r="AM35" s="222"/>
      <c r="AN35" s="132"/>
      <c r="AO35" s="133"/>
      <c r="AP35" s="134"/>
      <c r="AQ35" s="134"/>
      <c r="AR35" s="136"/>
      <c r="AS35" s="1"/>
    </row>
    <row r="36" spans="1:45" ht="21" outlineLevel="1">
      <c r="A36" s="191"/>
      <c r="B36" s="67"/>
      <c r="C36" s="71"/>
      <c r="D36" s="7"/>
      <c r="E36" s="7"/>
      <c r="F36" s="90"/>
      <c r="G36" s="192"/>
      <c r="H36" s="143"/>
      <c r="I36" s="81"/>
      <c r="J36" s="81"/>
      <c r="K36" s="81"/>
      <c r="L36" s="81"/>
      <c r="M36" s="192"/>
      <c r="N36" s="144"/>
      <c r="O36" s="71"/>
      <c r="P36" s="81"/>
      <c r="Q36" s="81"/>
      <c r="R36" s="81"/>
      <c r="S36" s="192"/>
      <c r="T36" s="139"/>
      <c r="U36" s="71"/>
      <c r="V36" s="81"/>
      <c r="W36" s="81"/>
      <c r="X36" s="8"/>
      <c r="Y36" s="192"/>
      <c r="Z36" s="139"/>
      <c r="AA36" s="71"/>
      <c r="AB36" s="81"/>
      <c r="AC36" s="7"/>
      <c r="AD36" s="81"/>
      <c r="AE36" s="227"/>
      <c r="AF36" s="145"/>
      <c r="AG36" s="142"/>
      <c r="AH36" s="3"/>
      <c r="AI36" s="3"/>
      <c r="AJ36" s="3"/>
      <c r="AK36" s="1"/>
      <c r="AL36" s="1"/>
      <c r="AM36" s="222"/>
      <c r="AN36" s="146"/>
      <c r="AO36" s="147"/>
      <c r="AP36" s="134"/>
      <c r="AQ36" s="134"/>
      <c r="AR36" s="136"/>
      <c r="AS36" s="1"/>
    </row>
    <row r="37" spans="1:45" ht="19.5" outlineLevel="1">
      <c r="A37" s="191"/>
      <c r="B37" s="67"/>
      <c r="C37" s="71"/>
      <c r="D37" s="7"/>
      <c r="E37" s="7"/>
      <c r="F37" s="81"/>
      <c r="G37" s="192"/>
      <c r="H37" s="49"/>
      <c r="I37" s="48"/>
      <c r="J37" s="49"/>
      <c r="K37" s="38"/>
      <c r="L37" s="81"/>
      <c r="M37" s="192"/>
      <c r="N37" s="49"/>
      <c r="O37" s="71"/>
      <c r="P37" s="81"/>
      <c r="Q37" s="81"/>
      <c r="R37" s="81"/>
      <c r="S37" s="192"/>
      <c r="T37" s="49"/>
      <c r="U37" s="48"/>
      <c r="V37" s="49"/>
      <c r="W37" s="38"/>
      <c r="X37" s="81"/>
      <c r="Y37" s="192"/>
      <c r="Z37" s="49"/>
      <c r="AA37" s="71"/>
      <c r="AB37" s="81"/>
      <c r="AC37" s="81"/>
      <c r="AD37" s="81"/>
      <c r="AE37" s="227"/>
      <c r="AF37" s="148"/>
      <c r="AG37" s="142"/>
      <c r="AH37" s="3"/>
      <c r="AI37" s="3"/>
      <c r="AJ37" s="3"/>
      <c r="AK37" s="149" t="s">
        <v>89</v>
      </c>
      <c r="AL37" s="1"/>
      <c r="AM37" s="222"/>
      <c r="AN37" s="150"/>
      <c r="AO37" s="151"/>
      <c r="AP37" s="134"/>
      <c r="AQ37" s="135"/>
      <c r="AR37" s="136"/>
      <c r="AS37" s="1"/>
    </row>
    <row r="38" spans="1:45" ht="19.5" outlineLevel="1">
      <c r="A38" s="191"/>
      <c r="B38" s="67"/>
      <c r="C38" s="71"/>
      <c r="D38" s="7"/>
      <c r="E38" s="186"/>
      <c r="F38" s="81"/>
      <c r="G38" s="192"/>
      <c r="H38" s="49"/>
      <c r="I38" s="48"/>
      <c r="J38" s="49"/>
      <c r="K38" s="38"/>
      <c r="L38" s="81"/>
      <c r="M38" s="192"/>
      <c r="N38" s="49"/>
      <c r="O38" s="71"/>
      <c r="P38" s="81"/>
      <c r="Q38" s="81"/>
      <c r="R38" s="81"/>
      <c r="S38" s="183"/>
      <c r="T38" s="49"/>
      <c r="U38" s="48"/>
      <c r="V38" s="49"/>
      <c r="W38" s="38"/>
      <c r="X38" s="81"/>
      <c r="Y38" s="183"/>
      <c r="Z38" s="49"/>
      <c r="AA38" s="71"/>
      <c r="AB38" s="81"/>
      <c r="AC38" s="81"/>
      <c r="AD38" s="81"/>
      <c r="AE38" s="227"/>
      <c r="AF38" s="148"/>
      <c r="AG38" s="142"/>
      <c r="AH38" s="3"/>
      <c r="AI38" s="3"/>
      <c r="AJ38" s="3"/>
      <c r="AK38" s="149"/>
      <c r="AL38" s="1"/>
      <c r="AM38" s="222"/>
      <c r="AN38" s="150"/>
      <c r="AO38" s="151"/>
      <c r="AP38" s="134"/>
      <c r="AQ38" s="135"/>
      <c r="AR38" s="136"/>
      <c r="AS38" s="1"/>
    </row>
    <row r="39" spans="1:45" ht="19.5">
      <c r="A39" s="191"/>
      <c r="B39" s="58" t="s">
        <v>39</v>
      </c>
      <c r="C39" s="34">
        <f>SUM(C31:C37)</f>
        <v>30</v>
      </c>
      <c r="D39" s="52">
        <f>SUM(D31:D37)</f>
        <v>15.3</v>
      </c>
      <c r="E39" s="152"/>
      <c r="F39" s="52">
        <f>SUM(F31:F37)</f>
        <v>927</v>
      </c>
      <c r="G39" s="192"/>
      <c r="H39" s="58" t="s">
        <v>39</v>
      </c>
      <c r="I39" s="34">
        <f>SUM(I31:I37)</f>
        <v>38</v>
      </c>
      <c r="J39" s="52">
        <f>SUM(J31:J37)</f>
        <v>12</v>
      </c>
      <c r="K39" s="34"/>
      <c r="L39" s="52">
        <f>SUM(L31:L37)</f>
        <v>710</v>
      </c>
      <c r="M39" s="192"/>
      <c r="N39" s="58"/>
      <c r="O39" s="34"/>
      <c r="P39" s="52"/>
      <c r="Q39" s="34"/>
      <c r="R39" s="52"/>
      <c r="S39" s="191"/>
      <c r="T39" s="58" t="s">
        <v>39</v>
      </c>
      <c r="U39" s="34">
        <f>SUM(U31:U37)</f>
        <v>0</v>
      </c>
      <c r="V39" s="52">
        <f>SUM(V31:V37)</f>
        <v>15</v>
      </c>
      <c r="W39" s="81"/>
      <c r="X39" s="52">
        <f>SUM(X31:X37)</f>
        <v>841</v>
      </c>
      <c r="Y39" s="191"/>
      <c r="Z39" s="58" t="s">
        <v>39</v>
      </c>
      <c r="AA39" s="34">
        <f>SUM(AA31:AA37)</f>
        <v>2</v>
      </c>
      <c r="AB39" s="52">
        <f>SUM(AB31:AB37)</f>
        <v>2.6</v>
      </c>
      <c r="AC39" s="81"/>
      <c r="AD39" s="52">
        <f>SUM(AD31:AD37)</f>
        <v>322</v>
      </c>
      <c r="AE39" s="227"/>
      <c r="AF39" s="60" t="s">
        <v>40</v>
      </c>
      <c r="AG39" s="61">
        <f>SUM(AG31:AG37)</f>
        <v>42</v>
      </c>
      <c r="AH39" s="62">
        <f>SUM(AH31:AH37)</f>
        <v>3.1</v>
      </c>
      <c r="AI39" s="3"/>
      <c r="AJ39" s="62">
        <f>SUM(AJ31:AJ37)</f>
        <v>170.5</v>
      </c>
      <c r="AK39" s="153">
        <f>D41+J41+P41+V41+AB41</f>
        <v>25907.25</v>
      </c>
      <c r="AL39" s="1"/>
      <c r="AM39" s="222"/>
      <c r="AN39" s="154"/>
      <c r="AO39" s="151"/>
      <c r="AP39" s="134"/>
      <c r="AQ39" s="134"/>
      <c r="AR39" s="155"/>
      <c r="AS39" s="1"/>
    </row>
    <row r="40" spans="1:45" ht="19.5" customHeight="1">
      <c r="A40" s="223"/>
      <c r="B40" s="223"/>
      <c r="C40" s="156"/>
      <c r="D40" s="157"/>
      <c r="E40" s="158"/>
      <c r="F40" s="159">
        <f>D40*E40</f>
        <v>0</v>
      </c>
      <c r="G40" s="234" t="s">
        <v>113</v>
      </c>
      <c r="H40" s="225"/>
      <c r="I40" s="159"/>
      <c r="J40" s="157">
        <f>J3</f>
        <v>286</v>
      </c>
      <c r="K40" s="159">
        <v>8</v>
      </c>
      <c r="L40" s="159">
        <f>J40*K40</f>
        <v>2288</v>
      </c>
      <c r="M40" s="157"/>
      <c r="N40" s="157"/>
      <c r="O40" s="159"/>
      <c r="P40" s="157"/>
      <c r="Q40" s="159"/>
      <c r="R40" s="159">
        <f>P40*Q40</f>
        <v>0</v>
      </c>
      <c r="S40" s="192"/>
      <c r="T40" s="157"/>
      <c r="U40" s="159"/>
      <c r="V40" s="157"/>
      <c r="W40" s="159"/>
      <c r="X40" s="159">
        <f>V40*W40</f>
        <v>0</v>
      </c>
      <c r="Y40" s="192"/>
      <c r="Z40" s="157"/>
      <c r="AA40" s="157"/>
      <c r="AB40" s="157"/>
      <c r="AC40" s="160"/>
      <c r="AD40" s="159">
        <f>AB40*AC40</f>
        <v>0</v>
      </c>
      <c r="AE40" s="161"/>
      <c r="AF40" s="161"/>
      <c r="AG40" s="161"/>
      <c r="AH40" s="161"/>
      <c r="AI40" s="162"/>
      <c r="AJ40" s="162"/>
      <c r="AK40" s="163" t="s">
        <v>91</v>
      </c>
      <c r="AM40" s="222"/>
      <c r="AN40" s="154"/>
      <c r="AO40" s="151"/>
      <c r="AP40" s="134"/>
      <c r="AQ40" s="134"/>
      <c r="AR40" s="164"/>
      <c r="AS40" s="1"/>
    </row>
    <row r="41" spans="1:45" ht="24.75">
      <c r="A41" s="226" t="s">
        <v>92</v>
      </c>
      <c r="B41" s="226"/>
      <c r="C41" s="226"/>
      <c r="D41" s="8">
        <f>F14+F22+F30+F39+F40</f>
        <v>6552</v>
      </c>
      <c r="E41" s="165"/>
      <c r="F41" s="165"/>
      <c r="G41" s="226" t="s">
        <v>92</v>
      </c>
      <c r="H41" s="226"/>
      <c r="I41" s="226"/>
      <c r="J41" s="8">
        <f>L14+L22+L30+L39+L40</f>
        <v>7612</v>
      </c>
      <c r="K41" s="165"/>
      <c r="L41" s="165"/>
      <c r="M41" s="226" t="s">
        <v>92</v>
      </c>
      <c r="N41" s="226"/>
      <c r="O41" s="226"/>
      <c r="P41" s="8">
        <f>R14+R22+R30+R39+R40</f>
        <v>1583</v>
      </c>
      <c r="Q41" s="165"/>
      <c r="R41" s="165"/>
      <c r="S41" s="226" t="s">
        <v>92</v>
      </c>
      <c r="T41" s="226"/>
      <c r="U41" s="226"/>
      <c r="V41" s="166">
        <f>X14+X22+X30+X39+X40</f>
        <v>4031.25</v>
      </c>
      <c r="W41" s="165"/>
      <c r="X41" s="165"/>
      <c r="Y41" s="226" t="s">
        <v>92</v>
      </c>
      <c r="Z41" s="226"/>
      <c r="AA41" s="226"/>
      <c r="AB41" s="166">
        <f>AD14+AD22+AD30+AD39+AD40</f>
        <v>6129</v>
      </c>
      <c r="AC41" s="165"/>
      <c r="AD41" s="165"/>
      <c r="AE41" s="230" t="s">
        <v>5</v>
      </c>
      <c r="AF41" s="230"/>
      <c r="AG41" s="230"/>
      <c r="AH41" s="167">
        <f>AJ14+AJ22+AJ30+AJ39</f>
        <v>1914</v>
      </c>
      <c r="AI41" s="168"/>
      <c r="AJ41" s="168"/>
      <c r="AK41" s="169">
        <f>AK39/5</f>
        <v>5181.45</v>
      </c>
      <c r="AM41" s="222"/>
      <c r="AN41" s="170"/>
      <c r="AO41" s="171"/>
      <c r="AP41" s="172"/>
      <c r="AQ41" s="173"/>
      <c r="AR41" s="172"/>
      <c r="AS41" s="1"/>
    </row>
    <row r="42" spans="1:38" ht="16.5">
      <c r="A42" s="221" t="s">
        <v>94</v>
      </c>
      <c r="B42" s="228" t="s">
        <v>95</v>
      </c>
      <c r="C42" s="228"/>
      <c r="D42" s="229">
        <v>4.5</v>
      </c>
      <c r="E42" s="229"/>
      <c r="F42" s="229"/>
      <c r="G42" s="221" t="s">
        <v>94</v>
      </c>
      <c r="H42" s="228" t="s">
        <v>95</v>
      </c>
      <c r="I42" s="228"/>
      <c r="J42" s="229">
        <v>4.8</v>
      </c>
      <c r="K42" s="229"/>
      <c r="L42" s="229"/>
      <c r="M42" s="221" t="s">
        <v>94</v>
      </c>
      <c r="N42" s="228" t="s">
        <v>95</v>
      </c>
      <c r="O42" s="228"/>
      <c r="P42" s="229">
        <v>5.5</v>
      </c>
      <c r="Q42" s="229"/>
      <c r="R42" s="229"/>
      <c r="S42" s="221" t="s">
        <v>94</v>
      </c>
      <c r="T42" s="228" t="s">
        <v>95</v>
      </c>
      <c r="U42" s="228"/>
      <c r="V42" s="229">
        <v>5</v>
      </c>
      <c r="W42" s="229"/>
      <c r="X42" s="229"/>
      <c r="Y42" s="221" t="s">
        <v>94</v>
      </c>
      <c r="Z42" s="228" t="s">
        <v>95</v>
      </c>
      <c r="AA42" s="228"/>
      <c r="AB42" s="229">
        <v>4.5</v>
      </c>
      <c r="AC42" s="229"/>
      <c r="AD42" s="229"/>
      <c r="AE42" s="221" t="s">
        <v>94</v>
      </c>
      <c r="AF42" s="228" t="s">
        <v>95</v>
      </c>
      <c r="AG42" s="228"/>
      <c r="AH42" s="229">
        <v>4</v>
      </c>
      <c r="AI42" s="229"/>
      <c r="AJ42" s="229"/>
      <c r="AK42" s="1"/>
      <c r="AL42" s="1"/>
    </row>
    <row r="43" spans="1:38" ht="16.5">
      <c r="A43" s="221"/>
      <c r="B43" s="174" t="s">
        <v>96</v>
      </c>
      <c r="C43" s="174"/>
      <c r="D43" s="229">
        <v>2.2</v>
      </c>
      <c r="E43" s="229"/>
      <c r="F43" s="229"/>
      <c r="G43" s="221"/>
      <c r="H43" s="174" t="s">
        <v>96</v>
      </c>
      <c r="I43" s="174"/>
      <c r="J43" s="229">
        <v>1.1</v>
      </c>
      <c r="K43" s="229"/>
      <c r="L43" s="229"/>
      <c r="M43" s="221"/>
      <c r="N43" s="174" t="s">
        <v>96</v>
      </c>
      <c r="O43" s="174"/>
      <c r="P43" s="229">
        <v>1</v>
      </c>
      <c r="Q43" s="229"/>
      <c r="R43" s="229"/>
      <c r="S43" s="221"/>
      <c r="T43" s="174" t="s">
        <v>96</v>
      </c>
      <c r="U43" s="174"/>
      <c r="V43" s="229">
        <v>1.2</v>
      </c>
      <c r="W43" s="229"/>
      <c r="X43" s="229"/>
      <c r="Y43" s="221"/>
      <c r="Z43" s="174" t="s">
        <v>96</v>
      </c>
      <c r="AA43" s="174"/>
      <c r="AB43" s="229">
        <v>2</v>
      </c>
      <c r="AC43" s="229"/>
      <c r="AD43" s="229"/>
      <c r="AE43" s="221"/>
      <c r="AF43" s="174" t="s">
        <v>96</v>
      </c>
      <c r="AG43" s="174"/>
      <c r="AH43" s="229">
        <v>1.7</v>
      </c>
      <c r="AI43" s="229"/>
      <c r="AJ43" s="229"/>
      <c r="AK43" s="1"/>
      <c r="AL43" s="1"/>
    </row>
    <row r="44" spans="1:38" ht="16.5">
      <c r="A44" s="221"/>
      <c r="B44" s="174" t="s">
        <v>97</v>
      </c>
      <c r="C44" s="174"/>
      <c r="D44" s="229"/>
      <c r="E44" s="229"/>
      <c r="F44" s="229"/>
      <c r="G44" s="221"/>
      <c r="H44" s="174" t="s">
        <v>97</v>
      </c>
      <c r="I44" s="174"/>
      <c r="J44" s="229">
        <v>1</v>
      </c>
      <c r="K44" s="229"/>
      <c r="L44" s="229"/>
      <c r="M44" s="221"/>
      <c r="N44" s="174" t="s">
        <v>97</v>
      </c>
      <c r="O44" s="174"/>
      <c r="P44" s="229"/>
      <c r="Q44" s="229"/>
      <c r="R44" s="229"/>
      <c r="S44" s="221"/>
      <c r="T44" s="174" t="s">
        <v>97</v>
      </c>
      <c r="U44" s="174"/>
      <c r="V44" s="229"/>
      <c r="W44" s="229"/>
      <c r="X44" s="229"/>
      <c r="Y44" s="221"/>
      <c r="Z44" s="174" t="s">
        <v>98</v>
      </c>
      <c r="AA44" s="174"/>
      <c r="AB44" s="229"/>
      <c r="AC44" s="229"/>
      <c r="AD44" s="229"/>
      <c r="AE44" s="221"/>
      <c r="AF44" s="174" t="s">
        <v>97</v>
      </c>
      <c r="AG44" s="174"/>
      <c r="AH44" s="229"/>
      <c r="AI44" s="229"/>
      <c r="AJ44" s="229"/>
      <c r="AK44" s="1"/>
      <c r="AL44" s="1"/>
    </row>
    <row r="45" spans="1:38" ht="16.5">
      <c r="A45" s="221"/>
      <c r="B45" s="228" t="s">
        <v>99</v>
      </c>
      <c r="C45" s="228"/>
      <c r="D45" s="229">
        <v>2</v>
      </c>
      <c r="E45" s="229"/>
      <c r="F45" s="229"/>
      <c r="G45" s="221"/>
      <c r="H45" s="228" t="s">
        <v>99</v>
      </c>
      <c r="I45" s="228"/>
      <c r="J45" s="229">
        <v>2.7</v>
      </c>
      <c r="K45" s="229"/>
      <c r="L45" s="229"/>
      <c r="M45" s="221"/>
      <c r="N45" s="228" t="s">
        <v>99</v>
      </c>
      <c r="O45" s="228"/>
      <c r="P45" s="229">
        <v>1.3</v>
      </c>
      <c r="Q45" s="229"/>
      <c r="R45" s="229"/>
      <c r="S45" s="221"/>
      <c r="T45" s="228" t="s">
        <v>99</v>
      </c>
      <c r="U45" s="228"/>
      <c r="V45" s="229">
        <v>2</v>
      </c>
      <c r="W45" s="229"/>
      <c r="X45" s="229"/>
      <c r="Y45" s="221"/>
      <c r="Z45" s="228" t="s">
        <v>99</v>
      </c>
      <c r="AA45" s="228"/>
      <c r="AB45" s="229">
        <v>2</v>
      </c>
      <c r="AC45" s="229"/>
      <c r="AD45" s="229"/>
      <c r="AE45" s="221"/>
      <c r="AF45" s="228" t="s">
        <v>99</v>
      </c>
      <c r="AG45" s="228"/>
      <c r="AH45" s="229">
        <v>2.1</v>
      </c>
      <c r="AI45" s="229"/>
      <c r="AJ45" s="229"/>
      <c r="AK45" s="1"/>
      <c r="AL45" s="1"/>
    </row>
    <row r="46" spans="1:38" ht="16.5">
      <c r="A46" s="221"/>
      <c r="B46" s="174" t="s">
        <v>100</v>
      </c>
      <c r="C46" s="174"/>
      <c r="D46" s="229">
        <v>2.8</v>
      </c>
      <c r="E46" s="229"/>
      <c r="F46" s="229"/>
      <c r="G46" s="221"/>
      <c r="H46" s="174" t="s">
        <v>100</v>
      </c>
      <c r="I46" s="174"/>
      <c r="J46" s="229">
        <v>2.5</v>
      </c>
      <c r="K46" s="229"/>
      <c r="L46" s="229"/>
      <c r="M46" s="221"/>
      <c r="N46" s="174" t="s">
        <v>100</v>
      </c>
      <c r="O46" s="174"/>
      <c r="P46" s="229">
        <v>3</v>
      </c>
      <c r="Q46" s="229"/>
      <c r="R46" s="229"/>
      <c r="S46" s="221"/>
      <c r="T46" s="174" t="s">
        <v>100</v>
      </c>
      <c r="U46" s="174"/>
      <c r="V46" s="229">
        <v>3.5</v>
      </c>
      <c r="W46" s="229"/>
      <c r="X46" s="229"/>
      <c r="Y46" s="221"/>
      <c r="Z46" s="174" t="s">
        <v>100</v>
      </c>
      <c r="AA46" s="174"/>
      <c r="AB46" s="229">
        <v>3</v>
      </c>
      <c r="AC46" s="229"/>
      <c r="AD46" s="229"/>
      <c r="AE46" s="221"/>
      <c r="AF46" s="174" t="s">
        <v>100</v>
      </c>
      <c r="AG46" s="174"/>
      <c r="AH46" s="229">
        <v>3.3</v>
      </c>
      <c r="AI46" s="229"/>
      <c r="AJ46" s="229"/>
      <c r="AK46" s="1"/>
      <c r="AL46" s="1"/>
    </row>
    <row r="47" spans="1:38" ht="16.5">
      <c r="A47" s="221"/>
      <c r="B47" s="174" t="s">
        <v>94</v>
      </c>
      <c r="C47" s="174"/>
      <c r="D47" s="231">
        <f>D42*70+D43*25+D44*60+D45*85+D46*45</f>
        <v>666</v>
      </c>
      <c r="E47" s="231"/>
      <c r="F47" s="231"/>
      <c r="G47" s="221"/>
      <c r="H47" s="174" t="s">
        <v>94</v>
      </c>
      <c r="I47" s="174"/>
      <c r="J47" s="231">
        <f>J42*70+J43*25+J44*60+J45*85+J46*45</f>
        <v>765.5</v>
      </c>
      <c r="K47" s="231"/>
      <c r="L47" s="231"/>
      <c r="M47" s="221"/>
      <c r="N47" s="174" t="s">
        <v>94</v>
      </c>
      <c r="O47" s="174"/>
      <c r="P47" s="231">
        <f>P42*70+P43*25+P44*60+P45*85+P46*45</f>
        <v>655.5</v>
      </c>
      <c r="Q47" s="231"/>
      <c r="R47" s="231"/>
      <c r="S47" s="221"/>
      <c r="T47" s="174" t="s">
        <v>94</v>
      </c>
      <c r="U47" s="174"/>
      <c r="V47" s="231">
        <f>V42*70+V43*25+V44*60+V45*85+V46*45</f>
        <v>707.5</v>
      </c>
      <c r="W47" s="231"/>
      <c r="X47" s="231"/>
      <c r="Y47" s="221"/>
      <c r="Z47" s="174" t="s">
        <v>94</v>
      </c>
      <c r="AA47" s="174"/>
      <c r="AB47" s="231">
        <f>AB42*70+AB43*25+AB44*60+AB45*85+AB46*45</f>
        <v>670</v>
      </c>
      <c r="AC47" s="231"/>
      <c r="AD47" s="231"/>
      <c r="AE47" s="221"/>
      <c r="AF47" s="174" t="s">
        <v>94</v>
      </c>
      <c r="AG47" s="174"/>
      <c r="AH47" s="231">
        <v>615</v>
      </c>
      <c r="AI47" s="231"/>
      <c r="AJ47" s="231"/>
      <c r="AK47" s="1"/>
      <c r="AL47" s="1"/>
    </row>
    <row r="53" spans="7:14" ht="21">
      <c r="G53" s="235"/>
      <c r="H53" s="176"/>
      <c r="I53" s="133"/>
      <c r="J53" s="134"/>
      <c r="K53" s="134"/>
      <c r="L53" s="136"/>
      <c r="M53" s="1"/>
      <c r="N53" s="1"/>
    </row>
    <row r="54" spans="7:14" ht="21">
      <c r="G54" s="236"/>
      <c r="H54" s="176"/>
      <c r="I54" s="133"/>
      <c r="J54" s="134"/>
      <c r="K54" s="134"/>
      <c r="L54" s="136"/>
      <c r="M54" s="1"/>
      <c r="N54" s="1"/>
    </row>
    <row r="55" spans="7:14" ht="21">
      <c r="G55" s="236"/>
      <c r="H55" s="176"/>
      <c r="I55" s="133"/>
      <c r="J55" s="134"/>
      <c r="K55" s="134"/>
      <c r="L55" s="136"/>
      <c r="M55" s="1"/>
      <c r="N55" s="1"/>
    </row>
    <row r="56" spans="7:14" ht="21">
      <c r="G56" s="236"/>
      <c r="H56" s="176"/>
      <c r="I56" s="133"/>
      <c r="J56" s="134"/>
      <c r="K56" s="134"/>
      <c r="L56" s="136"/>
      <c r="M56" s="1"/>
      <c r="N56" s="1"/>
    </row>
    <row r="57" spans="7:14" ht="21">
      <c r="G57" s="236"/>
      <c r="H57" s="176"/>
      <c r="I57" s="133"/>
      <c r="J57" s="177"/>
      <c r="K57" s="134"/>
      <c r="L57" s="136"/>
      <c r="M57" s="1"/>
      <c r="N57" s="1"/>
    </row>
    <row r="58" spans="7:14" ht="21">
      <c r="G58" s="236"/>
      <c r="H58" s="176"/>
      <c r="I58" s="133"/>
      <c r="J58" s="177"/>
      <c r="K58" s="136"/>
      <c r="L58" s="136"/>
      <c r="M58" s="1"/>
      <c r="N58" s="1"/>
    </row>
    <row r="59" spans="7:14" ht="18.75">
      <c r="G59" s="236"/>
      <c r="H59" s="178"/>
      <c r="I59" s="179"/>
      <c r="J59" s="177"/>
      <c r="K59" s="180"/>
      <c r="L59" s="155"/>
      <c r="M59" s="1"/>
      <c r="N59" s="1"/>
    </row>
    <row r="60" spans="7:14" ht="18.75">
      <c r="G60" s="236"/>
      <c r="H60" s="170"/>
      <c r="I60" s="171"/>
      <c r="J60" s="172"/>
      <c r="K60" s="181"/>
      <c r="L60" s="172"/>
      <c r="M60" s="1"/>
      <c r="N60" s="1"/>
    </row>
  </sheetData>
  <sheetProtection/>
  <mergeCells count="115">
    <mergeCell ref="Z45:AA45"/>
    <mergeCell ref="AB45:AD45"/>
    <mergeCell ref="AF45:AG45"/>
    <mergeCell ref="AB47:AD47"/>
    <mergeCell ref="AH47:AJ47"/>
    <mergeCell ref="AH45:AJ45"/>
    <mergeCell ref="D46:F46"/>
    <mergeCell ref="J46:L46"/>
    <mergeCell ref="P46:R46"/>
    <mergeCell ref="V46:X46"/>
    <mergeCell ref="AB46:AD46"/>
    <mergeCell ref="AH46:AJ46"/>
    <mergeCell ref="P45:R45"/>
    <mergeCell ref="G53:G60"/>
    <mergeCell ref="D47:F47"/>
    <mergeCell ref="J47:L47"/>
    <mergeCell ref="P47:R47"/>
    <mergeCell ref="D44:F44"/>
    <mergeCell ref="S42:S47"/>
    <mergeCell ref="T42:U42"/>
    <mergeCell ref="V42:X42"/>
    <mergeCell ref="V47:X47"/>
    <mergeCell ref="T45:U45"/>
    <mergeCell ref="V45:X45"/>
    <mergeCell ref="AH42:AJ42"/>
    <mergeCell ref="D43:F43"/>
    <mergeCell ref="J43:L43"/>
    <mergeCell ref="P43:R43"/>
    <mergeCell ref="V43:X43"/>
    <mergeCell ref="AB43:AD43"/>
    <mergeCell ref="AH43:AJ43"/>
    <mergeCell ref="Y42:Y47"/>
    <mergeCell ref="Z42:AA42"/>
    <mergeCell ref="AB42:AD42"/>
    <mergeCell ref="V44:X44"/>
    <mergeCell ref="AB44:AD44"/>
    <mergeCell ref="AH44:AJ44"/>
    <mergeCell ref="B45:C45"/>
    <mergeCell ref="D45:F45"/>
    <mergeCell ref="H45:I45"/>
    <mergeCell ref="J45:L45"/>
    <mergeCell ref="N45:O45"/>
    <mergeCell ref="AE42:AE47"/>
    <mergeCell ref="AF42:AG42"/>
    <mergeCell ref="N42:O42"/>
    <mergeCell ref="P42:R42"/>
    <mergeCell ref="J44:L44"/>
    <mergeCell ref="P44:R44"/>
    <mergeCell ref="Y31:Y37"/>
    <mergeCell ref="AE31:AE39"/>
    <mergeCell ref="AE41:AG41"/>
    <mergeCell ref="A42:A47"/>
    <mergeCell ref="B42:C42"/>
    <mergeCell ref="D42:F42"/>
    <mergeCell ref="G42:G47"/>
    <mergeCell ref="H42:I42"/>
    <mergeCell ref="J42:L42"/>
    <mergeCell ref="M42:M47"/>
    <mergeCell ref="A31:A39"/>
    <mergeCell ref="G31:G39"/>
    <mergeCell ref="M31:M39"/>
    <mergeCell ref="S31:S37"/>
    <mergeCell ref="AM33:AM41"/>
    <mergeCell ref="S39:S40"/>
    <mergeCell ref="Y39:Y40"/>
    <mergeCell ref="A40:B40"/>
    <mergeCell ref="G40:H40"/>
    <mergeCell ref="A41:C41"/>
    <mergeCell ref="G41:I41"/>
    <mergeCell ref="M41:O41"/>
    <mergeCell ref="S41:U41"/>
    <mergeCell ref="Y41:AA41"/>
    <mergeCell ref="Y23:Y30"/>
    <mergeCell ref="AE23:AE30"/>
    <mergeCell ref="AE8:AE14"/>
    <mergeCell ref="A15:A21"/>
    <mergeCell ref="G15:G22"/>
    <mergeCell ref="M15:M22"/>
    <mergeCell ref="S15:S22"/>
    <mergeCell ref="Y15:Y22"/>
    <mergeCell ref="AE15:AE22"/>
    <mergeCell ref="A23:A30"/>
    <mergeCell ref="G23:G30"/>
    <mergeCell ref="M23:M30"/>
    <mergeCell ref="S23:S30"/>
    <mergeCell ref="AJ3:AJ4"/>
    <mergeCell ref="A8:A14"/>
    <mergeCell ref="G8:G14"/>
    <mergeCell ref="M8:M14"/>
    <mergeCell ref="S8:S14"/>
    <mergeCell ref="Y8:Y14"/>
    <mergeCell ref="X3:X4"/>
    <mergeCell ref="AB3:AC3"/>
    <mergeCell ref="AD3:AD4"/>
    <mergeCell ref="AH3:AI3"/>
    <mergeCell ref="Z2:AD2"/>
    <mergeCell ref="AE2:AE4"/>
    <mergeCell ref="AF2:AJ2"/>
    <mergeCell ref="D3:E3"/>
    <mergeCell ref="F3:F4"/>
    <mergeCell ref="J3:K3"/>
    <mergeCell ref="L3:L4"/>
    <mergeCell ref="P3:Q3"/>
    <mergeCell ref="R3:R4"/>
    <mergeCell ref="V3:W3"/>
    <mergeCell ref="A1:AL1"/>
    <mergeCell ref="A2:A4"/>
    <mergeCell ref="B2:F2"/>
    <mergeCell ref="G2:G4"/>
    <mergeCell ref="H2:L2"/>
    <mergeCell ref="M2:M4"/>
    <mergeCell ref="N2:R2"/>
    <mergeCell ref="S2:S4"/>
    <mergeCell ref="T2:X2"/>
    <mergeCell ref="Y2:Y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dcterms:created xsi:type="dcterms:W3CDTF">2015-03-31T01:53:32Z</dcterms:created>
  <dcterms:modified xsi:type="dcterms:W3CDTF">2015-04-08T03:37:06Z</dcterms:modified>
  <cp:category/>
  <cp:version/>
  <cp:contentType/>
  <cp:contentStatus/>
</cp:coreProperties>
</file>