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<sst xmlns="http://schemas.openxmlformats.org/spreadsheetml/2006/main" count="37" uniqueCount="34">
  <si>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102年04月份學校午餐費收支結算表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</si>
  <si>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</si>
  <si>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</si>
  <si>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</si>
  <si>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</si>
  <si>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</si>
  <si>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</si>
  <si>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</si>
  <si>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</si>
  <si>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</si>
  <si>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</si>
  <si>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650   元
二、應收午餐費
      學  生 399 人
      教職員 35  人
      工  友 1人
      合  計 435人 共282860 元
三、免收減收午餐費
       （1）全免及減收學生午餐費
             計  60  人195000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</si>
  <si>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</si>
  <si>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</si>
  <si>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</si>
  <si>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</si>
  <si>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</si>
  <si>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</si>
  <si>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</si>
  <si>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</si>
  <si>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</si>
  <si>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</si>
  <si>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</si>
  <si>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</si>
  <si>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</si>
  <si>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</si>
  <si>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</si>
  <si>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</si>
  <si>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</si>
  <si>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</si>
  <si>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</si>
  <si>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</si>
  <si>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一、上述應收午餐費包括：102年2~4月聘約、僱代課老師午餐費4人共4010元
二、本月補助費收入包括下列各項：102年1~6月中低低收入戶學生補助費20人共65000元、清寒學生補助費40人共130000元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</si>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</sst>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10" fontId="3" fillId="0" borderId="2" xfId="17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9" fontId="3" fillId="0" borderId="2" xfId="17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76" fontId="3" fillId="0" borderId="0" xfId="15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9">
        <row r="1">
          <cell r="A1" t="str">
            <v>   嘉義縣溪口鄉溪口國民小學</v>
          </cell>
        </row>
      </sheetData>
      <sheetData sheetId="20">
        <row r="4">
          <cell r="P4">
            <v>941088</v>
          </cell>
        </row>
        <row r="48">
          <cell r="G48">
            <v>12600</v>
          </cell>
          <cell r="H48">
            <v>154212</v>
          </cell>
          <cell r="I48">
            <v>3160</v>
          </cell>
          <cell r="J48">
            <v>10620</v>
          </cell>
          <cell r="K48">
            <v>37985</v>
          </cell>
          <cell r="L48">
            <v>31805</v>
          </cell>
          <cell r="M48">
            <v>0</v>
          </cell>
          <cell r="N48">
            <v>350</v>
          </cell>
        </row>
        <row r="49">
          <cell r="G49">
            <v>103091</v>
          </cell>
          <cell r="H49">
            <v>1046475</v>
          </cell>
          <cell r="I49">
            <v>44810</v>
          </cell>
          <cell r="J49">
            <v>68944</v>
          </cell>
          <cell r="K49">
            <v>315648</v>
          </cell>
          <cell r="L49">
            <v>201353</v>
          </cell>
          <cell r="M49">
            <v>150075</v>
          </cell>
          <cell r="N49">
            <v>30013</v>
          </cell>
          <cell r="P49">
            <v>985841</v>
          </cell>
        </row>
        <row r="52">
          <cell r="F52">
            <v>100485</v>
          </cell>
          <cell r="H52">
            <v>65000</v>
          </cell>
          <cell r="I52">
            <v>130000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B1">
      <selection activeCell="E23" sqref="E23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5.5">
      <c r="A1" s="1" t="str">
        <f>'[1]03結算'!A1:C1</f>
        <v>   嘉義縣溪口鄉溪口國民小學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'[1]04分類帳'!P4</f>
        <v>941088</v>
      </c>
      <c r="C4" s="8" t="s">
        <v>11</v>
      </c>
      <c r="D4" s="5" t="s">
        <v>12</v>
      </c>
      <c r="E4" s="7">
        <f>'[1]04分類帳'!G48</f>
        <v>12600</v>
      </c>
      <c r="F4" s="9">
        <f>E4/(E13-E8)</f>
        <v>0.05922527697217822</v>
      </c>
      <c r="G4" s="7">
        <f>'[1]04分類帳'!G49</f>
        <v>103091</v>
      </c>
      <c r="H4" s="9">
        <f>G4/(G13-G8)</f>
        <v>0.06267840737955241</v>
      </c>
    </row>
    <row r="5" spans="1:8" ht="25.5" customHeight="1">
      <c r="A5" s="5" t="s">
        <v>13</v>
      </c>
      <c r="B5" s="7">
        <f>'[1]04分類帳'!F52</f>
        <v>100485</v>
      </c>
      <c r="C5" s="8"/>
      <c r="D5" s="5" t="s">
        <v>14</v>
      </c>
      <c r="E5" s="7">
        <f>'[1]04分類帳'!H48</f>
        <v>154212</v>
      </c>
      <c r="F5" s="9">
        <f>E5/(E13-E8)</f>
        <v>0.7248609851137736</v>
      </c>
      <c r="G5" s="7">
        <f>'[1]04分類帳'!H49</f>
        <v>1046475</v>
      </c>
      <c r="H5" s="9">
        <f>G5/(G13-G8)</f>
        <v>0.636247454797384</v>
      </c>
    </row>
    <row r="6" spans="1:8" ht="29.25" customHeight="1">
      <c r="A6" s="10" t="s">
        <v>15</v>
      </c>
      <c r="B6" s="7">
        <f>'[1]04分類帳'!G52</f>
        <v>0</v>
      </c>
      <c r="C6" s="8"/>
      <c r="D6" s="5" t="s">
        <v>16</v>
      </c>
      <c r="E6" s="7">
        <f>'[1]04分類帳'!I48</f>
        <v>3160</v>
      </c>
      <c r="F6" s="9">
        <f>E6/(E13-E8)</f>
        <v>0.014853323431117713</v>
      </c>
      <c r="G6" s="7">
        <f>'[1]04分類帳'!I49</f>
        <v>44810</v>
      </c>
      <c r="H6" s="9">
        <f>G6/(G13-G8)</f>
        <v>0.027244079838955326</v>
      </c>
    </row>
    <row r="7" spans="1:8" ht="30.75" customHeight="1">
      <c r="A7" s="11" t="s">
        <v>17</v>
      </c>
      <c r="B7" s="7">
        <f>'[1]04分類帳'!H52</f>
        <v>65000</v>
      </c>
      <c r="C7" s="8"/>
      <c r="D7" s="5" t="s">
        <v>18</v>
      </c>
      <c r="E7" s="7">
        <f>'[1]04分類帳'!J48</f>
        <v>10620</v>
      </c>
      <c r="F7" s="9">
        <f>E7/(E13-E8)</f>
        <v>0.04991844773369307</v>
      </c>
      <c r="G7" s="7">
        <f>'[1]04分類帳'!J49</f>
        <v>68944</v>
      </c>
      <c r="H7" s="9">
        <f>G7/(G13-G8)</f>
        <v>0.04191733631816416</v>
      </c>
    </row>
    <row r="8" spans="1:8" ht="33" customHeight="1">
      <c r="A8" s="11" t="s">
        <v>19</v>
      </c>
      <c r="B8" s="7">
        <f>'[1]04分類帳'!I52</f>
        <v>130000</v>
      </c>
      <c r="C8" s="8"/>
      <c r="D8" s="5" t="s">
        <v>20</v>
      </c>
      <c r="E8" s="7">
        <f>'[1]04分類帳'!K48</f>
        <v>37985</v>
      </c>
      <c r="F8" s="9"/>
      <c r="G8" s="7">
        <f>'[1]04分類帳'!K49</f>
        <v>315648</v>
      </c>
      <c r="H8" s="9"/>
    </row>
    <row r="9" spans="1:8" ht="33" customHeight="1">
      <c r="A9" s="12" t="s">
        <v>21</v>
      </c>
      <c r="B9" s="7">
        <f>'[1]04分類帳'!J52</f>
        <v>0</v>
      </c>
      <c r="C9" s="8"/>
      <c r="D9" s="5" t="s">
        <v>22</v>
      </c>
      <c r="E9" s="7">
        <f>'[1]04分類帳'!L48</f>
        <v>31805</v>
      </c>
      <c r="F9" s="9">
        <f>E9/(E13-E8)</f>
        <v>0.14949682016667684</v>
      </c>
      <c r="G9" s="7">
        <f>'[1]04分類帳'!L49</f>
        <v>201353</v>
      </c>
      <c r="H9" s="9">
        <f>G9/(G13-G8)</f>
        <v>0.12242082588290944</v>
      </c>
    </row>
    <row r="10" spans="1:8" ht="27" customHeight="1">
      <c r="A10" s="5" t="s">
        <v>23</v>
      </c>
      <c r="B10" s="7">
        <f>'[1]04分類帳'!K52</f>
        <v>0</v>
      </c>
      <c r="C10" s="8"/>
      <c r="D10" s="5" t="s">
        <v>24</v>
      </c>
      <c r="E10" s="7">
        <f>'[1]04分類帳'!M48</f>
        <v>0</v>
      </c>
      <c r="F10" s="9">
        <f>E10/(E13-E8)</f>
        <v>0</v>
      </c>
      <c r="G10" s="7">
        <f>'[1]04分類帳'!M49</f>
        <v>150075</v>
      </c>
      <c r="H10" s="9">
        <f>G10/(G13-G8)</f>
        <v>0.091244259804312</v>
      </c>
    </row>
    <row r="11" spans="1:8" ht="25.5" customHeight="1">
      <c r="A11" s="12"/>
      <c r="B11" s="7">
        <f>'[1]04分類帳'!L52</f>
        <v>0</v>
      </c>
      <c r="C11" s="13"/>
      <c r="D11" s="5" t="s">
        <v>25</v>
      </c>
      <c r="E11" s="7">
        <f>'[1]04分類帳'!N48</f>
        <v>350</v>
      </c>
      <c r="F11" s="9">
        <f>E11/(E13-E8)</f>
        <v>0.0016451465825605062</v>
      </c>
      <c r="G11" s="7">
        <f>'[1]04分類帳'!N49</f>
        <v>30013</v>
      </c>
      <c r="H11" s="9">
        <f>G11/(G13-G8)</f>
        <v>0.018247635978722743</v>
      </c>
    </row>
    <row r="12" spans="1:8" ht="21" customHeight="1">
      <c r="A12" s="5"/>
      <c r="B12" s="7">
        <f>'[1]04分類帳'!M52</f>
        <v>0</v>
      </c>
      <c r="C12" s="14" t="s">
        <v>26</v>
      </c>
      <c r="D12" s="5"/>
      <c r="E12" s="7"/>
      <c r="F12" s="9"/>
      <c r="G12" s="7"/>
      <c r="H12" s="9"/>
    </row>
    <row r="13" spans="1:8" ht="29.25" customHeight="1">
      <c r="A13" s="5"/>
      <c r="B13" s="7">
        <f>'[1]04分類帳'!N52</f>
        <v>0</v>
      </c>
      <c r="C13" s="15"/>
      <c r="D13" s="5" t="s">
        <v>27</v>
      </c>
      <c r="E13" s="7">
        <f>SUM(E4:E12)</f>
        <v>250732</v>
      </c>
      <c r="F13" s="9">
        <f>(E13-E8)/(E13-E8)</f>
        <v>1</v>
      </c>
      <c r="G13" s="7">
        <f>SUM(G4:G12)</f>
        <v>1960409</v>
      </c>
      <c r="H13" s="9">
        <f>(G13-G8)/(G13-G8)</f>
        <v>1</v>
      </c>
    </row>
    <row r="14" spans="1:8" ht="34.5" customHeight="1">
      <c r="A14" s="5" t="s">
        <v>28</v>
      </c>
      <c r="B14" s="7">
        <f>SUM(B5:B13)</f>
        <v>295485</v>
      </c>
      <c r="C14" s="15"/>
      <c r="D14" s="5" t="s">
        <v>29</v>
      </c>
      <c r="E14" s="7">
        <f>'[1]04分類帳'!P49</f>
        <v>985841</v>
      </c>
      <c r="F14" s="9"/>
      <c r="G14" s="7">
        <f>E14</f>
        <v>985841</v>
      </c>
      <c r="H14" s="9"/>
    </row>
    <row r="15" spans="1:8" ht="32.25" customHeight="1">
      <c r="A15" s="5" t="s">
        <v>30</v>
      </c>
      <c r="B15" s="7">
        <f>B14+B4</f>
        <v>1236573</v>
      </c>
      <c r="C15" s="15"/>
      <c r="D15" s="5" t="s">
        <v>30</v>
      </c>
      <c r="E15" s="7">
        <f>E13+E14</f>
        <v>1236573</v>
      </c>
      <c r="F15" s="16">
        <f>SUM(F4:F11)</f>
        <v>1</v>
      </c>
      <c r="G15" s="7">
        <f>G13+G14</f>
        <v>2946250</v>
      </c>
      <c r="H15" s="16">
        <f>SUM(H4:H11)</f>
        <v>1.0000000000000002</v>
      </c>
    </row>
    <row r="16" spans="1:8" ht="66.75" customHeight="1">
      <c r="A16" s="5" t="s">
        <v>31</v>
      </c>
      <c r="B16" s="8" t="s">
        <v>32</v>
      </c>
      <c r="C16" s="8"/>
      <c r="D16" s="8"/>
      <c r="E16" s="8"/>
      <c r="F16" s="8"/>
      <c r="G16" s="8"/>
      <c r="H16" s="8"/>
    </row>
    <row r="17" spans="1:8" ht="27" customHeight="1">
      <c r="A17" s="17" t="s">
        <v>33</v>
      </c>
      <c r="B17" s="17"/>
      <c r="C17" s="17"/>
      <c r="D17" s="17"/>
      <c r="E17" s="17"/>
      <c r="F17" s="17"/>
      <c r="G17" s="17"/>
      <c r="H17" s="17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  <ignoredErrors>
    <ignoredError sqref="G4:G12 F13:F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dcterms:created xsi:type="dcterms:W3CDTF">2013-05-28T01:39:57Z</dcterms:created>
  <dcterms:modified xsi:type="dcterms:W3CDTF">2013-05-28T01:40:44Z</dcterms:modified>
  <cp:category/>
  <cp:version/>
  <cp:contentType/>
  <cp:contentStatus/>
</cp:coreProperties>
</file>