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130" windowHeight="8460" activeTab="11"/>
  </bookViews>
  <sheets>
    <sheet name="07結算" sheetId="1" r:id="rId1"/>
    <sheet name="08結算" sheetId="2" r:id="rId2"/>
    <sheet name="09結算" sheetId="3" r:id="rId3"/>
    <sheet name="10結算" sheetId="4" r:id="rId4"/>
    <sheet name="11結算" sheetId="5" r:id="rId5"/>
    <sheet name="12結算" sheetId="6" r:id="rId6"/>
    <sheet name="01結算" sheetId="7" r:id="rId7"/>
    <sheet name="02結算" sheetId="8" r:id="rId8"/>
    <sheet name="03結算" sheetId="9" r:id="rId9"/>
    <sheet name="04結算" sheetId="10" r:id="rId10"/>
    <sheet name="05結算" sheetId="11" r:id="rId11"/>
    <sheet name="06結算" sheetId="12" r:id="rId12"/>
    <sheet name="學年結算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<sst xmlns="http://schemas.openxmlformats.org/spreadsheetml/2006/main" count="488" uniqueCount="285">
  <si>
    <t>截止本月底止累計數</t>
  </si>
  <si>
    <t xml:space="preserve">   嘉義縣溪口鄉溪口國民（中）小學</t>
  </si>
  <si>
    <t>100年7月份學校午餐費收支結算表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</si>
  <si>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</si>
  <si>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</si>
  <si>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</si>
  <si>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</si>
  <si>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</si>
  <si>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</si>
  <si>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</si>
  <si>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</si>
  <si>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</si>
  <si>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600-750 元
二、應收午餐費
      學  生 0 人
      教職員 0 人
      工  友0 人
      合  計 0人 共0 元
三、免收減收午餐費
       （1）全免及減收學生午餐費
             計  0 人0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</si>
  <si>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</si>
  <si>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</si>
  <si>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</si>
  <si>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</si>
  <si>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</si>
  <si>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</si>
  <si>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</si>
  <si>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</si>
  <si>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</si>
  <si>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</si>
  <si>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</si>
  <si>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</si>
  <si>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</si>
  <si>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</si>
  <si>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</si>
  <si>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</si>
  <si>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</si>
  <si>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</si>
  <si>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</si>
  <si>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</si>
  <si>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</si>
  <si>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</si>
  <si>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100年8月份學校午餐費收支結算表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</si>
  <si>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</si>
  <si>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</si>
  <si>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</si>
  <si>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</si>
  <si>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</si>
  <si>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</si>
  <si>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</si>
  <si>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</si>
  <si>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</si>
  <si>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600-750   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</si>
  <si>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</si>
  <si>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</si>
  <si>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</si>
  <si>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</si>
  <si>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</si>
  <si>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</si>
  <si>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</si>
  <si>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</si>
  <si>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</si>
  <si>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</si>
  <si>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</si>
  <si>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</si>
  <si>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</si>
  <si>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</si>
  <si>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</si>
  <si>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</si>
  <si>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</si>
  <si>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</si>
  <si>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</si>
  <si>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</si>
  <si>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</si>
  <si>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</si>
  <si>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100年9月份學校午餐費收支結算表</t>
  </si>
  <si>
    <t xml:space="preserve"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
</t>
  </si>
  <si>
    <t xml:space="preserve">四、本月未繳午餐費
          計    人       元
       （附繳納午餐費情形統計表）
五、以前未繳午餐費
         計       人        元
</t>
  </si>
  <si>
    <t>一、本月補助費收入包括下列各項：溪口國小教育儲蓄專戶補助低、中低、清寒學生午餐費。
二、本月補助費支出包括下列各項：</t>
  </si>
  <si>
    <t>100年10月份學校午餐費收支結算表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</si>
  <si>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</si>
  <si>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</si>
  <si>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</si>
  <si>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</si>
  <si>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</si>
  <si>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</si>
  <si>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</si>
  <si>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</si>
  <si>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</si>
  <si>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
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</si>
  <si>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</si>
  <si>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</si>
  <si>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</si>
  <si>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</si>
  <si>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</si>
  <si>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</si>
  <si>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</si>
  <si>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</si>
  <si>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</si>
  <si>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</si>
  <si>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</si>
  <si>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</si>
  <si>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</si>
  <si>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</si>
  <si>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</si>
  <si>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</si>
  <si>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</si>
  <si>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</si>
  <si>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</si>
  <si>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</si>
  <si>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</si>
  <si>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</si>
  <si>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100年11月份學校午餐費收支結算表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</si>
  <si>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</si>
  <si>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</si>
  <si>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</si>
  <si>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</si>
  <si>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</si>
  <si>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</si>
  <si>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</si>
  <si>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</si>
  <si>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</si>
  <si>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</t>
    </r>
    <r>
      <rPr>
        <sz val="12"/>
        <rFont val="標楷體"/>
        <family val="4"/>
      </rPr>
      <t xml:space="preserve">
</t>
    </r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</si>
  <si>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</si>
  <si>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</si>
  <si>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</si>
  <si>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</si>
  <si>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</si>
  <si>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</si>
  <si>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</si>
  <si>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</si>
  <si>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</si>
  <si>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</si>
  <si>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</si>
  <si>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</si>
  <si>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</si>
  <si>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</si>
  <si>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r>
      <t xml:space="preserve">四、本月未繳午餐費
  </t>
    </r>
    <r>
      <rPr>
        <sz val="10"/>
        <rFont val="標楷體"/>
        <family val="4"/>
      </rPr>
      <t xml:space="preserve">        計    人       元
        （附繳納午餐費情形統計表）
五、以前未繳午餐費
         計       人        元
</t>
    </r>
  </si>
  <si>
    <t>支出合計</t>
  </si>
  <si>
    <t>本月合計</t>
  </si>
  <si>
    <t>本月結存</t>
  </si>
  <si>
    <t>合計</t>
  </si>
  <si>
    <t>備   註</t>
  </si>
  <si>
    <r>
      <t>一、本月補助費收入包括下列各項：</t>
    </r>
    <r>
      <rPr>
        <sz val="10"/>
        <rFont val="標楷體"/>
        <family val="4"/>
      </rPr>
      <t>9-12月份廚工烹調；溪中低、中低、清寒學生午餐費；溪小清寒學生午餐補助款</t>
    </r>
    <r>
      <rPr>
        <sz val="12"/>
        <rFont val="標楷體"/>
        <family val="4"/>
      </rPr>
      <t xml:space="preserve">
二、本月補助費支出包括下列各項：</t>
    </r>
  </si>
  <si>
    <t xml:space="preserve">製表            出納              會計              稽核              執行秘書               校長    </t>
  </si>
  <si>
    <t>100年12月份學校午餐費收支結算表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</si>
  <si>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</si>
  <si>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</si>
  <si>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</si>
  <si>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</si>
  <si>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</si>
  <si>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</si>
  <si>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</si>
  <si>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</si>
  <si>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</si>
  <si>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</si>
  <si>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</si>
  <si>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</si>
  <si>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</si>
  <si>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</si>
  <si>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</si>
  <si>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</si>
  <si>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</si>
  <si>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</si>
  <si>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</si>
  <si>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</si>
  <si>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</si>
  <si>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</si>
  <si>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</si>
  <si>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</si>
  <si>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</si>
  <si>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</si>
  <si>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</si>
  <si>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</si>
  <si>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</si>
  <si>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</si>
  <si>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</si>
  <si>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</si>
  <si>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101年01月份學校午餐費收支結算表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</si>
  <si>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</si>
  <si>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</si>
  <si>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</si>
  <si>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</si>
  <si>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</si>
  <si>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</si>
  <si>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</si>
  <si>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</si>
  <si>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</si>
  <si>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</si>
  <si>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</si>
  <si>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</si>
  <si>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</si>
  <si>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</si>
  <si>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</si>
  <si>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</si>
  <si>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</si>
  <si>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</si>
  <si>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</si>
  <si>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</si>
  <si>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</si>
  <si>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</si>
  <si>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</si>
  <si>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</si>
  <si>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</si>
  <si>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</si>
  <si>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</si>
  <si>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</si>
  <si>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</si>
  <si>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</si>
  <si>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</si>
  <si>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</si>
  <si>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101年2月份學校午餐費收支結算表</t>
  </si>
  <si>
    <t xml:space="preserve"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元元
</t>
  </si>
  <si>
    <t>101年03月份學校午餐費收支結算表</t>
  </si>
  <si>
    <t xml:space="preserve"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元元
</t>
  </si>
  <si>
    <t xml:space="preserve">四、本月未繳午餐費
          計    人       元
        （附繳納午餐費情形統計表）
五、以前未繳午餐費
         計       人        元
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</si>
  <si>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</si>
  <si>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</si>
  <si>
    <t>101年04月份學校午餐費收支結算表</t>
  </si>
  <si>
    <t>101年05月份學校午餐費收支結算表</t>
  </si>
  <si>
    <t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元元</t>
  </si>
  <si>
    <t>一、本月補助費收入包括下列各項：收2-6月份溪小低,中低,清寒及偏遠廚工縣府補助款
二、本月補助費支出包括下列各項：</t>
  </si>
  <si>
    <t>101年06月份學校午餐費收支結算表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</si>
  <si>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</si>
  <si>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</si>
  <si>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</si>
  <si>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</si>
  <si>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</si>
  <si>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</si>
  <si>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</si>
  <si>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</si>
  <si>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</si>
  <si>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600-750元
二、應收午餐費
      學  生 719人
      教職員 60人
      工  友 3 人
      合  計 782人 共0 元
三、免收減收午餐費
       （1）全免及減收學生午餐費
             計  117  人0元
       （2）全免工友午餐費
             計  0 人 0  元
         共計   0  人  0  元元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</si>
  <si>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</si>
  <si>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</si>
  <si>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</si>
  <si>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</si>
  <si>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</si>
  <si>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</si>
  <si>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</si>
  <si>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</si>
  <si>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</si>
  <si>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</si>
  <si>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</si>
  <si>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</si>
  <si>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</si>
  <si>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</si>
  <si>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</si>
  <si>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</si>
  <si>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</si>
  <si>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</si>
  <si>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</si>
  <si>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</si>
  <si>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一、本月補助費收入包括下列各項：溪口國中:中低,清寒,低收入戶2-6月分補助
二、本月補助費支出包括下列各項：</t>
  </si>
  <si>
    <t xml:space="preserve">製表            出納              會計              稽核               執行秘書               校長    </t>
  </si>
  <si>
    <t>100學年度（100年7月至101年6月）學校午餐費收支結算表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</si>
  <si>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</si>
  <si>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</si>
  <si>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</si>
  <si>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</si>
  <si>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</si>
  <si>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</si>
  <si>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補繳
以前月份
午餐費</t>
  </si>
  <si>
    <t>中低低收入戶學生
補助費</t>
  </si>
  <si>
    <t>烹調人員工作
補貼費</t>
  </si>
  <si>
    <t>其他
收入</t>
  </si>
  <si>
    <t>主食</t>
  </si>
  <si>
    <t>副食</t>
  </si>
  <si>
    <t>食油</t>
  </si>
  <si>
    <t>燃料費
(水電)</t>
  </si>
  <si>
    <t>維護
設備費</t>
  </si>
  <si>
    <t>本月
結存</t>
  </si>
  <si>
    <t>7月</t>
  </si>
  <si>
    <t>8月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</si>
  <si>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</si>
  <si>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</si>
  <si>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</si>
  <si>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</si>
  <si>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</si>
  <si>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</si>
  <si>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</si>
  <si>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</si>
  <si>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</si>
  <si>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</si>
  <si>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</si>
  <si>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</si>
  <si>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</si>
  <si>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免填</t>
  </si>
  <si>
    <t>備註</t>
  </si>
  <si>
    <r>
      <t>一、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 xml:space="preserve">63    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 xml:space="preserve">836    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 xml:space="preserve"> 899    </t>
    </r>
    <r>
      <rPr>
        <sz val="12"/>
        <rFont val="標楷體"/>
        <family val="4"/>
      </rPr>
      <t>）人。
二、本學年度尚有應收未收款  0   元，應付未付款 0 元。
三、其他收入包括下列各項：</t>
    </r>
  </si>
  <si>
    <t>製表：                   出納：                   主計：                   執行秘書：                   稽核：                       校長：</t>
  </si>
  <si>
    <t>填表說明：
一、本表應依據學校每月份學生收支午餐結算表填載，每月結存數應與現金出納帳結存數相符。
二、本表請以A3格式填妥三份；一份留校存查，二份於每年7月10日前送縣政府教育局或指定學校彙整。
三、本學年度各項收入百分比應以合計數比例計算填列（總計列上月結存欄只填上學年度結存數）。
四、本學年度各項支出百分比應以合計數-本月結存之支出數比例計算填列，本月結存百分比欄免填（總計列本月結存欄只填本學年度最後月份之結存數）。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</si>
</sst>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1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9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6" applyNumberFormat="1" applyFont="1" applyBorder="1" applyAlignment="1">
      <alignment horizontal="center" vertical="center"/>
    </xf>
    <xf numFmtId="182" fontId="5" fillId="0" borderId="1" xfId="16" applyNumberFormat="1" applyFont="1" applyBorder="1" applyAlignment="1">
      <alignment vertical="center"/>
    </xf>
    <xf numFmtId="10" fontId="5" fillId="0" borderId="1" xfId="19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9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2" fontId="5" fillId="0" borderId="0" xfId="16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2" fontId="8" fillId="0" borderId="1" xfId="16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2" fontId="7" fillId="0" borderId="1" xfId="16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5" fillId="2" borderId="1" xfId="15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right" vertical="center"/>
      <protection/>
    </xf>
    <xf numFmtId="0" fontId="5" fillId="2" borderId="1" xfId="0" applyFont="1" applyFill="1" applyBorder="1" applyAlignment="1" applyProtection="1">
      <alignment horizontal="right" vertical="center"/>
      <protection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/>
    </xf>
    <xf numFmtId="0" fontId="5" fillId="2" borderId="9" xfId="0" applyFont="1" applyFill="1" applyBorder="1" applyAlignment="1" applyProtection="1">
      <alignment horizontal="righ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180" fontId="7" fillId="2" borderId="1" xfId="0" applyNumberFormat="1" applyFont="1" applyFill="1" applyBorder="1" applyAlignment="1" applyProtection="1">
      <alignment horizontal="right" vertical="center"/>
      <protection/>
    </xf>
    <xf numFmtId="180" fontId="7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180" fontId="6" fillId="2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-ga\Downloads\&#21320;&#39184;\&#21320;&#39184;&#24115;&#20874;\&#28330;&#21475;&#22283;&#23567;100&#23416;&#24180;&#24230;&#23416;&#26657;&#21320;&#39184;&#36027;&#26126;&#32048;&#20998;&#39006;&#24115;&#21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1">
          <cell r="A1" t="str">
            <v>嘉義縣溪口鄉溪口國民（中）小學</v>
          </cell>
        </row>
        <row r="4">
          <cell r="P4">
            <v>1018971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2291</v>
          </cell>
          <cell r="L48">
            <v>9589</v>
          </cell>
          <cell r="M48">
            <v>13104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2291</v>
          </cell>
          <cell r="L49">
            <v>9589</v>
          </cell>
          <cell r="M49">
            <v>13104</v>
          </cell>
          <cell r="N49">
            <v>2080</v>
          </cell>
          <cell r="P49">
            <v>991907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3">
        <row r="1">
          <cell r="A1" t="str">
            <v>   嘉義縣溪口鄉溪口國民（中）小學</v>
          </cell>
        </row>
        <row r="4">
          <cell r="B4">
            <v>1018971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2291</v>
          </cell>
        </row>
        <row r="9">
          <cell r="B9">
            <v>0</v>
          </cell>
          <cell r="E9">
            <v>9589</v>
          </cell>
        </row>
        <row r="10">
          <cell r="B10">
            <v>0</v>
          </cell>
          <cell r="E10">
            <v>13104</v>
          </cell>
        </row>
        <row r="11">
          <cell r="E11">
            <v>2080</v>
          </cell>
        </row>
        <row r="14">
          <cell r="E14">
            <v>991907</v>
          </cell>
        </row>
      </sheetData>
      <sheetData sheetId="4">
        <row r="4">
          <cell r="P4">
            <v>991907</v>
          </cell>
        </row>
        <row r="48">
          <cell r="G48">
            <v>16524</v>
          </cell>
          <cell r="H48">
            <v>0</v>
          </cell>
          <cell r="I48">
            <v>8400</v>
          </cell>
          <cell r="J48">
            <v>5080</v>
          </cell>
          <cell r="K48">
            <v>9529</v>
          </cell>
          <cell r="L48">
            <v>32134</v>
          </cell>
          <cell r="M48">
            <v>104790</v>
          </cell>
        </row>
        <row r="49">
          <cell r="G49">
            <v>16524</v>
          </cell>
          <cell r="H49">
            <v>0</v>
          </cell>
          <cell r="I49">
            <v>8400</v>
          </cell>
          <cell r="J49">
            <v>5080</v>
          </cell>
          <cell r="K49">
            <v>11820</v>
          </cell>
          <cell r="L49">
            <v>41723</v>
          </cell>
          <cell r="M49">
            <v>117894</v>
          </cell>
          <cell r="N49">
            <v>9713</v>
          </cell>
          <cell r="P49">
            <v>807817</v>
          </cell>
        </row>
      </sheetData>
      <sheetData sheetId="5">
        <row r="1">
          <cell r="A1" t="str">
            <v>   嘉義縣溪口鄉溪口國民（中）小學</v>
          </cell>
        </row>
        <row r="4">
          <cell r="E4">
            <v>16524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8400</v>
          </cell>
        </row>
        <row r="7">
          <cell r="B7">
            <v>0</v>
          </cell>
          <cell r="E7">
            <v>5080</v>
          </cell>
        </row>
        <row r="8">
          <cell r="B8">
            <v>0</v>
          </cell>
          <cell r="E8">
            <v>9529</v>
          </cell>
        </row>
        <row r="9">
          <cell r="B9">
            <v>0</v>
          </cell>
          <cell r="E9">
            <v>32134</v>
          </cell>
        </row>
        <row r="10">
          <cell r="B10">
            <v>0</v>
          </cell>
          <cell r="E10">
            <v>104790</v>
          </cell>
        </row>
        <row r="11">
          <cell r="E11">
            <v>7633</v>
          </cell>
        </row>
        <row r="14">
          <cell r="E14">
            <v>807817</v>
          </cell>
        </row>
      </sheetData>
      <sheetData sheetId="6">
        <row r="4">
          <cell r="F4">
            <v>807817</v>
          </cell>
        </row>
        <row r="48">
          <cell r="G48">
            <v>27962</v>
          </cell>
          <cell r="H48">
            <v>234745</v>
          </cell>
          <cell r="I48">
            <v>6720</v>
          </cell>
          <cell r="J48">
            <v>14260</v>
          </cell>
          <cell r="K48">
            <v>53144</v>
          </cell>
          <cell r="L48">
            <v>11451</v>
          </cell>
          <cell r="M48">
            <v>49200</v>
          </cell>
          <cell r="N48">
            <v>5403</v>
          </cell>
        </row>
        <row r="49">
          <cell r="G49">
            <v>44486</v>
          </cell>
          <cell r="H49">
            <v>234745</v>
          </cell>
          <cell r="I49">
            <v>15120</v>
          </cell>
          <cell r="J49">
            <v>19340</v>
          </cell>
          <cell r="K49">
            <v>64964</v>
          </cell>
          <cell r="L49">
            <v>53174</v>
          </cell>
          <cell r="M49">
            <v>167094</v>
          </cell>
          <cell r="N49">
            <v>15116</v>
          </cell>
          <cell r="P49">
            <v>936212</v>
          </cell>
        </row>
        <row r="52">
          <cell r="G52">
            <v>0</v>
          </cell>
          <cell r="H52">
            <v>0</v>
          </cell>
          <cell r="J52">
            <v>0</v>
          </cell>
        </row>
      </sheetData>
      <sheetData sheetId="7">
        <row r="1">
          <cell r="A1" t="str">
            <v>   嘉義縣溪口鄉溪口國民（中）小學</v>
          </cell>
        </row>
        <row r="4">
          <cell r="E4">
            <v>27962</v>
          </cell>
        </row>
        <row r="5">
          <cell r="B5">
            <v>413500</v>
          </cell>
          <cell r="E5">
            <v>234745</v>
          </cell>
        </row>
        <row r="6">
          <cell r="B6">
            <v>0</v>
          </cell>
          <cell r="E6">
            <v>6720</v>
          </cell>
        </row>
        <row r="7">
          <cell r="B7">
            <v>0</v>
          </cell>
          <cell r="E7">
            <v>14260</v>
          </cell>
        </row>
        <row r="8">
          <cell r="B8">
            <v>103200</v>
          </cell>
          <cell r="E8">
            <v>53144</v>
          </cell>
        </row>
        <row r="9">
          <cell r="E9">
            <v>11451</v>
          </cell>
        </row>
        <row r="10">
          <cell r="B10">
            <v>14580</v>
          </cell>
          <cell r="E10">
            <v>49200</v>
          </cell>
        </row>
        <row r="11">
          <cell r="E11">
            <v>5403</v>
          </cell>
        </row>
        <row r="14">
          <cell r="E14">
            <v>936212</v>
          </cell>
        </row>
      </sheetData>
      <sheetData sheetId="8">
        <row r="4">
          <cell r="P4">
            <v>936212</v>
          </cell>
        </row>
        <row r="48">
          <cell r="G48">
            <v>21544</v>
          </cell>
          <cell r="H48">
            <v>277169</v>
          </cell>
          <cell r="I48">
            <v>3360</v>
          </cell>
          <cell r="J48">
            <v>18850</v>
          </cell>
          <cell r="K48">
            <v>53144</v>
          </cell>
          <cell r="L48">
            <v>38603</v>
          </cell>
          <cell r="M48">
            <v>17400</v>
          </cell>
          <cell r="N48">
            <v>3115</v>
          </cell>
        </row>
        <row r="49">
          <cell r="G49">
            <v>66030</v>
          </cell>
          <cell r="H49">
            <v>511914</v>
          </cell>
          <cell r="I49">
            <v>18480</v>
          </cell>
          <cell r="J49">
            <v>38190</v>
          </cell>
          <cell r="L49">
            <v>91777</v>
          </cell>
          <cell r="M49">
            <v>184494</v>
          </cell>
          <cell r="N49">
            <v>18231</v>
          </cell>
          <cell r="P49">
            <v>880537</v>
          </cell>
        </row>
        <row r="52">
          <cell r="F52">
            <v>411600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-34090</v>
          </cell>
        </row>
      </sheetData>
      <sheetData sheetId="9">
        <row r="1">
          <cell r="A1" t="str">
            <v>   嘉義縣溪口鄉溪口國民（中）小學</v>
          </cell>
        </row>
        <row r="4">
          <cell r="E4">
            <v>21544</v>
          </cell>
        </row>
        <row r="5">
          <cell r="B5">
            <v>411600</v>
          </cell>
          <cell r="E5">
            <v>277169</v>
          </cell>
        </row>
        <row r="6">
          <cell r="B6">
            <v>0</v>
          </cell>
          <cell r="E6">
            <v>3360</v>
          </cell>
        </row>
        <row r="7">
          <cell r="B7">
            <v>0</v>
          </cell>
          <cell r="E7">
            <v>18850</v>
          </cell>
        </row>
        <row r="8">
          <cell r="B8">
            <v>0</v>
          </cell>
          <cell r="E8">
            <v>53144</v>
          </cell>
        </row>
        <row r="9">
          <cell r="B9">
            <v>0</v>
          </cell>
          <cell r="E9">
            <v>38603</v>
          </cell>
        </row>
        <row r="10">
          <cell r="B10">
            <v>-34090</v>
          </cell>
          <cell r="E10">
            <v>17400</v>
          </cell>
        </row>
        <row r="11">
          <cell r="E11">
            <v>3115</v>
          </cell>
        </row>
        <row r="14">
          <cell r="E14">
            <v>880537</v>
          </cell>
        </row>
      </sheetData>
      <sheetData sheetId="10">
        <row r="4">
          <cell r="P4">
            <v>880537</v>
          </cell>
        </row>
        <row r="53">
          <cell r="G53">
            <v>29841</v>
          </cell>
          <cell r="H53">
            <v>310007</v>
          </cell>
          <cell r="I53">
            <v>6400</v>
          </cell>
          <cell r="J53">
            <v>6170</v>
          </cell>
          <cell r="K53">
            <v>53144</v>
          </cell>
          <cell r="L53">
            <v>45197</v>
          </cell>
          <cell r="M53">
            <v>42310</v>
          </cell>
          <cell r="N53">
            <v>8679</v>
          </cell>
        </row>
        <row r="54">
          <cell r="G54">
            <v>95871</v>
          </cell>
          <cell r="H54">
            <v>821921</v>
          </cell>
          <cell r="I54">
            <v>24880</v>
          </cell>
          <cell r="J54">
            <v>44360</v>
          </cell>
          <cell r="K54">
            <v>171252</v>
          </cell>
          <cell r="L54">
            <v>136974</v>
          </cell>
          <cell r="M54">
            <v>226804</v>
          </cell>
          <cell r="N54">
            <v>26910</v>
          </cell>
          <cell r="P54">
            <v>1031159</v>
          </cell>
        </row>
        <row r="57">
          <cell r="F57">
            <v>413000</v>
          </cell>
          <cell r="I57">
            <v>197200</v>
          </cell>
          <cell r="J57">
            <v>48000</v>
          </cell>
        </row>
      </sheetData>
      <sheetData sheetId="11">
        <row r="1">
          <cell r="A1" t="str">
            <v>   嘉義縣溪口鄉溪口國民（中）小學</v>
          </cell>
        </row>
        <row r="4">
          <cell r="E4">
            <v>29841</v>
          </cell>
        </row>
        <row r="5">
          <cell r="B5">
            <v>413000</v>
          </cell>
          <cell r="E5">
            <v>310007</v>
          </cell>
        </row>
        <row r="6">
          <cell r="B6">
            <v>0</v>
          </cell>
          <cell r="E6">
            <v>6400</v>
          </cell>
        </row>
        <row r="7">
          <cell r="B7">
            <v>0</v>
          </cell>
          <cell r="E7">
            <v>6170</v>
          </cell>
        </row>
        <row r="8">
          <cell r="B8">
            <v>197200</v>
          </cell>
          <cell r="E8">
            <v>53144</v>
          </cell>
        </row>
        <row r="9">
          <cell r="B9">
            <v>48000</v>
          </cell>
          <cell r="E9">
            <v>45197</v>
          </cell>
        </row>
        <row r="10">
          <cell r="B10">
            <v>-5830</v>
          </cell>
          <cell r="E10">
            <v>42310</v>
          </cell>
        </row>
        <row r="11">
          <cell r="E11">
            <v>8679</v>
          </cell>
        </row>
        <row r="14">
          <cell r="E14">
            <v>1031159</v>
          </cell>
        </row>
      </sheetData>
      <sheetData sheetId="12">
        <row r="4">
          <cell r="P4">
            <v>1031159</v>
          </cell>
        </row>
        <row r="56">
          <cell r="G56">
            <v>45295</v>
          </cell>
          <cell r="H56">
            <v>464458</v>
          </cell>
          <cell r="I56">
            <v>0</v>
          </cell>
          <cell r="J56">
            <v>14725</v>
          </cell>
          <cell r="K56">
            <v>53144</v>
          </cell>
          <cell r="L56">
            <v>47732</v>
          </cell>
          <cell r="M56">
            <v>5940</v>
          </cell>
          <cell r="N56">
            <v>1520</v>
          </cell>
        </row>
        <row r="57">
          <cell r="G57">
            <v>141166</v>
          </cell>
          <cell r="H57">
            <v>1286379</v>
          </cell>
          <cell r="I57">
            <v>24880</v>
          </cell>
          <cell r="J57">
            <v>59085</v>
          </cell>
          <cell r="K57">
            <v>224396</v>
          </cell>
          <cell r="L57">
            <v>184706</v>
          </cell>
          <cell r="M57">
            <v>232744</v>
          </cell>
          <cell r="N57">
            <v>28430</v>
          </cell>
          <cell r="P57">
            <v>782295</v>
          </cell>
        </row>
        <row r="60">
          <cell r="F60">
            <v>413000</v>
          </cell>
          <cell r="K60">
            <v>-29050</v>
          </cell>
        </row>
      </sheetData>
      <sheetData sheetId="13">
        <row r="1">
          <cell r="A1" t="str">
            <v>   嘉義縣溪口鄉溪口國民（中）小學</v>
          </cell>
        </row>
        <row r="4">
          <cell r="E4">
            <v>45295</v>
          </cell>
        </row>
        <row r="5">
          <cell r="B5">
            <v>413000</v>
          </cell>
          <cell r="E5">
            <v>464458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14725</v>
          </cell>
        </row>
        <row r="8">
          <cell r="B8">
            <v>0</v>
          </cell>
          <cell r="E8">
            <v>53144</v>
          </cell>
        </row>
        <row r="9">
          <cell r="B9">
            <v>0</v>
          </cell>
          <cell r="E9">
            <v>47732</v>
          </cell>
        </row>
        <row r="10">
          <cell r="B10">
            <v>-29050</v>
          </cell>
          <cell r="E10">
            <v>5940</v>
          </cell>
        </row>
        <row r="11">
          <cell r="E11">
            <v>1520</v>
          </cell>
        </row>
        <row r="14">
          <cell r="E14">
            <v>782295</v>
          </cell>
        </row>
      </sheetData>
      <sheetData sheetId="14">
        <row r="4">
          <cell r="P4">
            <v>782295</v>
          </cell>
        </row>
        <row r="48">
          <cell r="G48">
            <v>13310</v>
          </cell>
          <cell r="H48">
            <v>169534</v>
          </cell>
          <cell r="I48">
            <v>0</v>
          </cell>
          <cell r="J48">
            <v>2750</v>
          </cell>
          <cell r="K48">
            <v>80581</v>
          </cell>
          <cell r="L48">
            <v>20018</v>
          </cell>
          <cell r="M48">
            <v>20200</v>
          </cell>
          <cell r="N48">
            <v>0</v>
          </cell>
        </row>
        <row r="49">
          <cell r="G49">
            <v>154476</v>
          </cell>
          <cell r="H49">
            <v>1455913</v>
          </cell>
          <cell r="I49">
            <v>24880</v>
          </cell>
          <cell r="J49">
            <v>61835</v>
          </cell>
          <cell r="K49">
            <v>304977</v>
          </cell>
          <cell r="L49">
            <v>204724</v>
          </cell>
          <cell r="M49">
            <v>252944</v>
          </cell>
          <cell r="N49">
            <v>28430</v>
          </cell>
          <cell r="P49">
            <v>715402</v>
          </cell>
        </row>
        <row r="52">
          <cell r="F52">
            <v>243600</v>
          </cell>
          <cell r="M52">
            <v>-4100</v>
          </cell>
        </row>
      </sheetData>
      <sheetData sheetId="15">
        <row r="1">
          <cell r="A1" t="str">
            <v>   嘉義縣溪口鄉溪口國民（中）小學</v>
          </cell>
        </row>
        <row r="4">
          <cell r="E4">
            <v>13310</v>
          </cell>
        </row>
        <row r="5">
          <cell r="B5">
            <v>243600</v>
          </cell>
          <cell r="E5">
            <v>169534</v>
          </cell>
        </row>
        <row r="6">
          <cell r="E6">
            <v>0</v>
          </cell>
        </row>
        <row r="7">
          <cell r="B7">
            <v>0</v>
          </cell>
          <cell r="E7">
            <v>2750</v>
          </cell>
        </row>
        <row r="8">
          <cell r="B8">
            <v>0</v>
          </cell>
          <cell r="E8">
            <v>80581</v>
          </cell>
        </row>
        <row r="9">
          <cell r="B9">
            <v>0</v>
          </cell>
          <cell r="E9">
            <v>20018</v>
          </cell>
        </row>
        <row r="10">
          <cell r="E10">
            <v>20200</v>
          </cell>
        </row>
        <row r="11">
          <cell r="E11">
            <v>0</v>
          </cell>
        </row>
        <row r="14">
          <cell r="E14">
            <v>715402</v>
          </cell>
        </row>
      </sheetData>
      <sheetData sheetId="16">
        <row r="4">
          <cell r="P4">
            <v>715402</v>
          </cell>
        </row>
        <row r="48">
          <cell r="G48">
            <v>20157</v>
          </cell>
          <cell r="H48">
            <v>109865</v>
          </cell>
          <cell r="I48">
            <v>9600</v>
          </cell>
          <cell r="J48">
            <v>18496</v>
          </cell>
          <cell r="K48">
            <v>40543</v>
          </cell>
          <cell r="L48">
            <v>33255</v>
          </cell>
          <cell r="M48">
            <v>45500</v>
          </cell>
          <cell r="N48">
            <v>19798</v>
          </cell>
        </row>
        <row r="49">
          <cell r="G49">
            <v>174633</v>
          </cell>
          <cell r="H49">
            <v>1565778</v>
          </cell>
          <cell r="I49">
            <v>34480</v>
          </cell>
          <cell r="J49">
            <v>80331</v>
          </cell>
          <cell r="L49">
            <v>237979</v>
          </cell>
          <cell r="M49">
            <v>298444</v>
          </cell>
          <cell r="N49">
            <v>48228</v>
          </cell>
          <cell r="P49">
            <v>414018</v>
          </cell>
        </row>
        <row r="52">
          <cell r="K52">
            <v>-4170</v>
          </cell>
        </row>
      </sheetData>
      <sheetData sheetId="17">
        <row r="1">
          <cell r="A1" t="str">
            <v>   嘉義縣溪口鄉溪口國民（中）小學</v>
          </cell>
        </row>
        <row r="4">
          <cell r="E4">
            <v>20157</v>
          </cell>
        </row>
        <row r="5">
          <cell r="B5">
            <v>0</v>
          </cell>
          <cell r="E5">
            <v>109865</v>
          </cell>
        </row>
        <row r="6">
          <cell r="E6">
            <v>9600</v>
          </cell>
        </row>
        <row r="7">
          <cell r="B7">
            <v>0</v>
          </cell>
          <cell r="E7">
            <v>18496</v>
          </cell>
        </row>
        <row r="8">
          <cell r="B8">
            <v>0</v>
          </cell>
          <cell r="E8">
            <v>40543</v>
          </cell>
        </row>
        <row r="9">
          <cell r="B9">
            <v>0</v>
          </cell>
          <cell r="E9">
            <v>33255</v>
          </cell>
        </row>
        <row r="10">
          <cell r="E10">
            <v>45500</v>
          </cell>
        </row>
        <row r="11">
          <cell r="E11">
            <v>19798</v>
          </cell>
        </row>
        <row r="14">
          <cell r="E14">
            <v>414018</v>
          </cell>
        </row>
      </sheetData>
      <sheetData sheetId="18">
        <row r="4">
          <cell r="P4">
            <v>414018</v>
          </cell>
        </row>
        <row r="48">
          <cell r="G48">
            <v>29042</v>
          </cell>
          <cell r="H48">
            <v>297079</v>
          </cell>
          <cell r="I48">
            <v>5040</v>
          </cell>
          <cell r="J48">
            <v>7852</v>
          </cell>
          <cell r="K48">
            <v>54363</v>
          </cell>
          <cell r="L48">
            <v>45402</v>
          </cell>
          <cell r="M48">
            <v>600</v>
          </cell>
          <cell r="N48">
            <v>7825</v>
          </cell>
        </row>
        <row r="49">
          <cell r="G49">
            <v>203675</v>
          </cell>
          <cell r="H49">
            <v>1862857</v>
          </cell>
          <cell r="I49">
            <v>39520</v>
          </cell>
          <cell r="J49">
            <v>88183</v>
          </cell>
          <cell r="K49">
            <v>399883</v>
          </cell>
          <cell r="L49">
            <v>283381</v>
          </cell>
          <cell r="M49">
            <v>299044</v>
          </cell>
          <cell r="N49">
            <v>56053</v>
          </cell>
          <cell r="P49">
            <v>205140</v>
          </cell>
        </row>
        <row r="52">
          <cell r="F52">
            <v>242400</v>
          </cell>
          <cell r="K52">
            <v>-4075</v>
          </cell>
        </row>
      </sheetData>
      <sheetData sheetId="19">
        <row r="1">
          <cell r="A1" t="str">
            <v>   嘉義縣溪口鄉溪口國民（中）小學</v>
          </cell>
        </row>
        <row r="4">
          <cell r="E4">
            <v>29042</v>
          </cell>
        </row>
        <row r="5">
          <cell r="B5">
            <v>242400</v>
          </cell>
          <cell r="E5">
            <v>297079</v>
          </cell>
        </row>
        <row r="6">
          <cell r="B6">
            <v>0</v>
          </cell>
          <cell r="E6">
            <v>5040</v>
          </cell>
        </row>
        <row r="7">
          <cell r="B7">
            <v>0</v>
          </cell>
          <cell r="E7">
            <v>7852</v>
          </cell>
        </row>
        <row r="8">
          <cell r="B8">
            <v>0</v>
          </cell>
          <cell r="E8">
            <v>54363</v>
          </cell>
        </row>
        <row r="9">
          <cell r="B9">
            <v>0</v>
          </cell>
          <cell r="E9">
            <v>45402</v>
          </cell>
        </row>
        <row r="10">
          <cell r="B10">
            <v>-4075</v>
          </cell>
          <cell r="E10">
            <v>600</v>
          </cell>
        </row>
        <row r="11">
          <cell r="E11">
            <v>7825</v>
          </cell>
        </row>
        <row r="14">
          <cell r="E14">
            <v>205140</v>
          </cell>
        </row>
      </sheetData>
      <sheetData sheetId="20">
        <row r="4">
          <cell r="P4">
            <v>205140</v>
          </cell>
        </row>
        <row r="54">
          <cell r="G54">
            <v>39065</v>
          </cell>
          <cell r="H54">
            <v>430032</v>
          </cell>
          <cell r="I54">
            <v>9350</v>
          </cell>
          <cell r="J54">
            <v>10160</v>
          </cell>
          <cell r="K54">
            <v>53313</v>
          </cell>
          <cell r="L54">
            <v>13416</v>
          </cell>
          <cell r="M54">
            <v>300</v>
          </cell>
          <cell r="N54">
            <v>5825</v>
          </cell>
        </row>
        <row r="55">
          <cell r="G55">
            <v>242740</v>
          </cell>
          <cell r="H55">
            <v>2292889</v>
          </cell>
          <cell r="I55">
            <v>48870</v>
          </cell>
          <cell r="J55">
            <v>98343</v>
          </cell>
          <cell r="K55">
            <v>453196</v>
          </cell>
          <cell r="L55">
            <v>296797</v>
          </cell>
          <cell r="M55">
            <v>299344</v>
          </cell>
          <cell r="N55">
            <v>61878</v>
          </cell>
          <cell r="P55">
            <v>431179</v>
          </cell>
        </row>
        <row r="58">
          <cell r="F58">
            <v>242400</v>
          </cell>
          <cell r="G58">
            <v>548450</v>
          </cell>
          <cell r="H58">
            <v>0</v>
          </cell>
          <cell r="I58">
            <v>0</v>
          </cell>
          <cell r="J58">
            <v>0</v>
          </cell>
          <cell r="K58">
            <v>-3350</v>
          </cell>
        </row>
      </sheetData>
      <sheetData sheetId="21">
        <row r="1">
          <cell r="A1" t="str">
            <v>   嘉義縣溪口鄉溪口國民（中）小學</v>
          </cell>
        </row>
        <row r="4">
          <cell r="E4">
            <v>39065</v>
          </cell>
        </row>
        <row r="5">
          <cell r="B5">
            <v>242400</v>
          </cell>
          <cell r="E5">
            <v>430032</v>
          </cell>
        </row>
        <row r="6">
          <cell r="B6">
            <v>548450</v>
          </cell>
          <cell r="E6">
            <v>9350</v>
          </cell>
        </row>
        <row r="7">
          <cell r="B7">
            <v>0</v>
          </cell>
          <cell r="E7">
            <v>10160</v>
          </cell>
        </row>
        <row r="8">
          <cell r="B8">
            <v>0</v>
          </cell>
          <cell r="E8">
            <v>53313</v>
          </cell>
        </row>
        <row r="9">
          <cell r="B9">
            <v>0</v>
          </cell>
          <cell r="E9">
            <v>13416</v>
          </cell>
        </row>
        <row r="10">
          <cell r="B10">
            <v>-3350</v>
          </cell>
          <cell r="E10">
            <v>300</v>
          </cell>
        </row>
        <row r="11">
          <cell r="E11">
            <v>5825</v>
          </cell>
        </row>
        <row r="14">
          <cell r="E14">
            <v>431179</v>
          </cell>
        </row>
      </sheetData>
      <sheetData sheetId="22">
        <row r="4">
          <cell r="P4">
            <v>431179</v>
          </cell>
        </row>
        <row r="49">
          <cell r="G49">
            <v>38532</v>
          </cell>
          <cell r="I49">
            <v>10200</v>
          </cell>
          <cell r="J49">
            <v>18620</v>
          </cell>
          <cell r="K49">
            <v>57703</v>
          </cell>
          <cell r="L49">
            <v>48006</v>
          </cell>
          <cell r="M49">
            <v>137150</v>
          </cell>
          <cell r="N49">
            <v>11631</v>
          </cell>
        </row>
        <row r="50">
          <cell r="G50">
            <v>281272</v>
          </cell>
          <cell r="H50">
            <v>2571492</v>
          </cell>
          <cell r="I50">
            <v>59070</v>
          </cell>
          <cell r="J50">
            <v>116963</v>
          </cell>
          <cell r="K50">
            <v>510899</v>
          </cell>
          <cell r="L50">
            <v>344803</v>
          </cell>
          <cell r="M50">
            <v>436494</v>
          </cell>
          <cell r="N50">
            <v>73509</v>
          </cell>
        </row>
        <row r="53">
          <cell r="F53">
            <v>242400</v>
          </cell>
          <cell r="G53">
            <v>0</v>
          </cell>
          <cell r="H53">
            <v>42000</v>
          </cell>
          <cell r="I53">
            <v>99000</v>
          </cell>
          <cell r="J53">
            <v>60000</v>
          </cell>
          <cell r="K53">
            <v>-14775</v>
          </cell>
        </row>
      </sheetData>
      <sheetData sheetId="23">
        <row r="1">
          <cell r="A1" t="str">
            <v>   嘉義縣溪口鄉溪口國民（中）小學</v>
          </cell>
        </row>
        <row r="4">
          <cell r="E4">
            <v>38532</v>
          </cell>
        </row>
        <row r="5">
          <cell r="B5">
            <v>242400</v>
          </cell>
        </row>
        <row r="6">
          <cell r="B6">
            <v>0</v>
          </cell>
          <cell r="E6">
            <v>10200</v>
          </cell>
        </row>
        <row r="7">
          <cell r="B7">
            <v>42000</v>
          </cell>
          <cell r="E7">
            <v>18620</v>
          </cell>
        </row>
        <row r="8">
          <cell r="B8">
            <v>99000</v>
          </cell>
          <cell r="E8">
            <v>57703</v>
          </cell>
        </row>
        <row r="9">
          <cell r="B9">
            <v>60000</v>
          </cell>
          <cell r="E9">
            <v>48006</v>
          </cell>
        </row>
        <row r="10">
          <cell r="B10">
            <v>-14775</v>
          </cell>
          <cell r="E10">
            <v>137150</v>
          </cell>
        </row>
        <row r="11">
          <cell r="E11">
            <v>11631</v>
          </cell>
        </row>
        <row r="14">
          <cell r="E14">
            <v>259359</v>
          </cell>
        </row>
      </sheetData>
      <sheetData sheetId="24">
        <row r="4">
          <cell r="P4">
            <v>259359</v>
          </cell>
        </row>
        <row r="48">
          <cell r="G48">
            <v>19575</v>
          </cell>
          <cell r="H48">
            <v>264626</v>
          </cell>
          <cell r="I48">
            <v>3400</v>
          </cell>
          <cell r="J48">
            <v>4430</v>
          </cell>
          <cell r="K48">
            <v>111063</v>
          </cell>
          <cell r="L48">
            <v>37521</v>
          </cell>
          <cell r="M48">
            <v>9600</v>
          </cell>
          <cell r="N48">
            <v>6834</v>
          </cell>
        </row>
        <row r="49">
          <cell r="G49">
            <v>300847</v>
          </cell>
          <cell r="H49">
            <v>2836118</v>
          </cell>
          <cell r="I49">
            <v>62470</v>
          </cell>
          <cell r="J49">
            <v>121393</v>
          </cell>
          <cell r="K49">
            <v>621962</v>
          </cell>
          <cell r="L49">
            <v>382324</v>
          </cell>
          <cell r="M49">
            <v>446094</v>
          </cell>
          <cell r="N49">
            <v>80343</v>
          </cell>
        </row>
        <row r="52">
          <cell r="F52">
            <v>416400</v>
          </cell>
          <cell r="G52">
            <v>174000</v>
          </cell>
          <cell r="H52">
            <v>101500</v>
          </cell>
          <cell r="I52">
            <v>77000</v>
          </cell>
          <cell r="K52">
            <v>-8350</v>
          </cell>
        </row>
      </sheetData>
      <sheetData sheetId="25">
        <row r="4">
          <cell r="E4">
            <v>19575</v>
          </cell>
        </row>
        <row r="5">
          <cell r="B5">
            <v>416400</v>
          </cell>
          <cell r="E5">
            <v>264626</v>
          </cell>
        </row>
        <row r="6">
          <cell r="B6">
            <v>174000</v>
          </cell>
          <cell r="E6">
            <v>3400</v>
          </cell>
        </row>
        <row r="7">
          <cell r="B7">
            <v>101500</v>
          </cell>
          <cell r="E7">
            <v>4430</v>
          </cell>
        </row>
        <row r="8">
          <cell r="B8">
            <v>77000</v>
          </cell>
          <cell r="E8">
            <v>111063</v>
          </cell>
        </row>
        <row r="9">
          <cell r="B9">
            <v>0</v>
          </cell>
          <cell r="E9">
            <v>37521</v>
          </cell>
        </row>
        <row r="10">
          <cell r="B10">
            <v>-8350</v>
          </cell>
          <cell r="E10">
            <v>9600</v>
          </cell>
        </row>
        <row r="11">
          <cell r="E11">
            <v>6834</v>
          </cell>
        </row>
        <row r="14">
          <cell r="E14">
            <v>562860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K14" sqref="K14"/>
    </sheetView>
  </sheetViews>
  <sheetFormatPr defaultColWidth="8.875" defaultRowHeight="16.5"/>
  <cols>
    <col min="1" max="1" width="13.875" style="1" customWidth="1"/>
    <col min="2" max="2" width="14.25390625" style="11" customWidth="1"/>
    <col min="3" max="3" width="42.375" style="1" customWidth="1"/>
    <col min="4" max="4" width="14.875" style="1" customWidth="1"/>
    <col min="5" max="5" width="14.50390625" style="11" customWidth="1"/>
    <col min="6" max="6" width="12.625" style="1" customWidth="1"/>
    <col min="7" max="7" width="13.75390625" style="11" customWidth="1"/>
    <col min="8" max="8" width="11.75390625" style="1" customWidth="1"/>
    <col min="9" max="16384" width="8.875" style="1" customWidth="1"/>
  </cols>
  <sheetData>
    <row r="1" spans="1:8" ht="25.5">
      <c r="A1" s="55" t="s">
        <v>1</v>
      </c>
      <c r="B1" s="55"/>
      <c r="C1" s="55"/>
      <c r="D1" s="54" t="s">
        <v>2</v>
      </c>
      <c r="E1" s="54"/>
      <c r="F1" s="54"/>
      <c r="G1" s="54"/>
      <c r="H1" s="54"/>
    </row>
    <row r="2" spans="1:8" ht="25.5" customHeight="1">
      <c r="A2" s="53" t="s">
        <v>3</v>
      </c>
      <c r="B2" s="53"/>
      <c r="C2" s="53"/>
      <c r="D2" s="53" t="s">
        <v>4</v>
      </c>
      <c r="E2" s="53"/>
      <c r="F2" s="53"/>
      <c r="G2" s="53" t="s">
        <v>0</v>
      </c>
      <c r="H2" s="53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'[1]07分類帳'!P4</f>
        <v>1018971</v>
      </c>
      <c r="C4" s="56" t="s">
        <v>12</v>
      </c>
      <c r="D4" s="2" t="s">
        <v>13</v>
      </c>
      <c r="E4" s="4">
        <f>'[1]07分類帳'!G48</f>
        <v>0</v>
      </c>
      <c r="F4" s="5">
        <f>E4/(E13-E8)</f>
        <v>0</v>
      </c>
      <c r="G4" s="4">
        <f>'[1]07分類帳'!G49</f>
        <v>0</v>
      </c>
      <c r="H4" s="5">
        <f>G4/(G13-G8)</f>
        <v>0</v>
      </c>
    </row>
    <row r="5" spans="1:8" ht="25.5" customHeight="1">
      <c r="A5" s="2" t="s">
        <v>14</v>
      </c>
      <c r="B5" s="4">
        <f>'[1]07分類帳'!F52</f>
        <v>0</v>
      </c>
      <c r="C5" s="57"/>
      <c r="D5" s="2" t="s">
        <v>15</v>
      </c>
      <c r="E5" s="4">
        <f>'[1]07分類帳'!H48</f>
        <v>0</v>
      </c>
      <c r="F5" s="5">
        <f>E5/(E13-E8)</f>
        <v>0</v>
      </c>
      <c r="G5" s="4">
        <f>'[1]07分類帳'!H49</f>
        <v>0</v>
      </c>
      <c r="H5" s="5">
        <f>G5/(G13-G8)</f>
        <v>0</v>
      </c>
    </row>
    <row r="6" spans="1:8" ht="29.25" customHeight="1">
      <c r="A6" s="6" t="s">
        <v>16</v>
      </c>
      <c r="B6" s="4">
        <f>'[1]07分類帳'!G52</f>
        <v>0</v>
      </c>
      <c r="C6" s="57"/>
      <c r="D6" s="2" t="s">
        <v>17</v>
      </c>
      <c r="E6" s="4">
        <f>'[1]07分類帳'!I48</f>
        <v>0</v>
      </c>
      <c r="F6" s="5">
        <f>E6/(E13-E8)</f>
        <v>0</v>
      </c>
      <c r="G6" s="4">
        <f>'[1]07分類帳'!I49</f>
        <v>0</v>
      </c>
      <c r="H6" s="5">
        <f>G6/(G13-G8)</f>
        <v>0</v>
      </c>
    </row>
    <row r="7" spans="1:8" ht="32.25" customHeight="1">
      <c r="A7" s="7" t="s">
        <v>18</v>
      </c>
      <c r="B7" s="4">
        <f>'[1]07分類帳'!H52</f>
        <v>0</v>
      </c>
      <c r="C7" s="57"/>
      <c r="D7" s="2" t="s">
        <v>19</v>
      </c>
      <c r="E7" s="4">
        <f>'[1]07分類帳'!J48</f>
        <v>0</v>
      </c>
      <c r="F7" s="5">
        <f>E7/(E13-E8)</f>
        <v>0</v>
      </c>
      <c r="G7" s="4">
        <f>'[1]07分類帳'!J49</f>
        <v>0</v>
      </c>
      <c r="H7" s="5">
        <f>G7/(G13-G8)</f>
        <v>0</v>
      </c>
    </row>
    <row r="8" spans="1:8" ht="33" customHeight="1">
      <c r="A8" s="7" t="s">
        <v>20</v>
      </c>
      <c r="B8" s="4">
        <f>'[1]07分類帳'!I52</f>
        <v>0</v>
      </c>
      <c r="C8" s="57"/>
      <c r="D8" s="2" t="s">
        <v>21</v>
      </c>
      <c r="E8" s="4">
        <f>'[1]07分類帳'!K48</f>
        <v>2291</v>
      </c>
      <c r="F8" s="5"/>
      <c r="G8" s="4">
        <f>'[1]07分類帳'!K49</f>
        <v>2291</v>
      </c>
      <c r="H8" s="5"/>
    </row>
    <row r="9" spans="1:8" ht="32.25" customHeight="1">
      <c r="A9" s="8" t="s">
        <v>22</v>
      </c>
      <c r="B9" s="4">
        <f>'[1]07分類帳'!J52</f>
        <v>0</v>
      </c>
      <c r="C9" s="57"/>
      <c r="D9" s="2" t="s">
        <v>23</v>
      </c>
      <c r="E9" s="4">
        <f>'[1]07分類帳'!L48</f>
        <v>9589</v>
      </c>
      <c r="F9" s="5">
        <f>E9/(E13-E8)</f>
        <v>0.3870746377104105</v>
      </c>
      <c r="G9" s="4">
        <f>'[1]07分類帳'!L49</f>
        <v>9589</v>
      </c>
      <c r="H9" s="5">
        <f>G9/(G13-G8)</f>
        <v>0.3870746377104105</v>
      </c>
    </row>
    <row r="10" spans="1:8" ht="35.25" customHeight="1">
      <c r="A10" s="2" t="s">
        <v>24</v>
      </c>
      <c r="B10" s="4">
        <f>'[1]07分類帳'!K52</f>
        <v>0</v>
      </c>
      <c r="C10" s="57"/>
      <c r="D10" s="2" t="s">
        <v>25</v>
      </c>
      <c r="E10" s="4">
        <f>'[1]07分類帳'!M48</f>
        <v>13104</v>
      </c>
      <c r="F10" s="5">
        <f>E10/(E13-E8)</f>
        <v>0.5289629838937553</v>
      </c>
      <c r="G10" s="4">
        <f>'[1]07分類帳'!M49</f>
        <v>13104</v>
      </c>
      <c r="H10" s="5">
        <f>G10/(G13-G8)</f>
        <v>0.5289629838937553</v>
      </c>
    </row>
    <row r="11" spans="1:8" ht="27.75" customHeight="1">
      <c r="A11" s="8"/>
      <c r="B11" s="4">
        <f>'[1]07分類帳'!L52</f>
        <v>0</v>
      </c>
      <c r="C11" s="57"/>
      <c r="D11" s="2" t="s">
        <v>26</v>
      </c>
      <c r="E11" s="4">
        <f>'[1]07分類帳'!N49</f>
        <v>2080</v>
      </c>
      <c r="F11" s="5">
        <f>E11/(E13-E8)</f>
        <v>0.08396237839583418</v>
      </c>
      <c r="G11" s="4">
        <f>'[1]07分類帳'!N49</f>
        <v>2080</v>
      </c>
      <c r="H11" s="5">
        <f>G11/(G13-G8)</f>
        <v>0.08396237839583418</v>
      </c>
    </row>
    <row r="12" spans="1:8" ht="23.25" customHeight="1">
      <c r="A12" s="2"/>
      <c r="B12" s="4">
        <f>'[1]07分類帳'!M52</f>
        <v>0</v>
      </c>
      <c r="C12" s="58" t="s">
        <v>27</v>
      </c>
      <c r="D12" s="8"/>
      <c r="E12" s="4"/>
      <c r="F12" s="5"/>
      <c r="G12" s="4"/>
      <c r="H12" s="5"/>
    </row>
    <row r="13" spans="1:8" ht="27.75" customHeight="1">
      <c r="A13" s="2"/>
      <c r="B13" s="4">
        <f>'[1]07分類帳'!N52</f>
        <v>0</v>
      </c>
      <c r="C13" s="58"/>
      <c r="D13" s="2" t="s">
        <v>28</v>
      </c>
      <c r="E13" s="4">
        <f>SUM(E4:E12)</f>
        <v>27064</v>
      </c>
      <c r="F13" s="5">
        <f>(E13-E8)/(E13-E8)</f>
        <v>1</v>
      </c>
      <c r="G13" s="4">
        <f>SUM(G4:G12)</f>
        <v>27064</v>
      </c>
      <c r="H13" s="9">
        <f>(G13-G8)/(G13-G8)</f>
        <v>1</v>
      </c>
    </row>
    <row r="14" spans="1:8" ht="30.75" customHeight="1">
      <c r="A14" s="2" t="s">
        <v>29</v>
      </c>
      <c r="B14" s="4">
        <f>SUM(B5:B13)</f>
        <v>0</v>
      </c>
      <c r="C14" s="58"/>
      <c r="D14" s="2" t="s">
        <v>30</v>
      </c>
      <c r="E14" s="4">
        <f>'[1]07分類帳'!P49</f>
        <v>991907</v>
      </c>
      <c r="F14" s="5"/>
      <c r="G14" s="4">
        <f>E14</f>
        <v>991907</v>
      </c>
      <c r="H14" s="10"/>
    </row>
    <row r="15" spans="1:8" ht="27.75" customHeight="1">
      <c r="A15" s="2" t="s">
        <v>31</v>
      </c>
      <c r="B15" s="4">
        <f>B14+B4</f>
        <v>1018971</v>
      </c>
      <c r="C15" s="59"/>
      <c r="D15" s="2" t="s">
        <v>31</v>
      </c>
      <c r="E15" s="4">
        <f>E13+E14</f>
        <v>1018971</v>
      </c>
      <c r="F15" s="9">
        <f>SUM(F4:F11)</f>
        <v>1</v>
      </c>
      <c r="G15" s="4">
        <f>G13+G14</f>
        <v>1018971</v>
      </c>
      <c r="H15" s="9">
        <f>SUM(H4:H11)</f>
        <v>1</v>
      </c>
    </row>
    <row r="16" spans="1:8" ht="66.75" customHeight="1">
      <c r="A16" s="2" t="s">
        <v>32</v>
      </c>
      <c r="B16" s="60" t="s">
        <v>33</v>
      </c>
      <c r="C16" s="60"/>
      <c r="D16" s="60"/>
      <c r="E16" s="60"/>
      <c r="F16" s="60"/>
      <c r="G16" s="60"/>
      <c r="H16" s="60"/>
    </row>
    <row r="17" spans="1:8" ht="27" customHeight="1">
      <c r="A17" s="61" t="s">
        <v>34</v>
      </c>
      <c r="B17" s="61"/>
      <c r="C17" s="61"/>
      <c r="D17" s="61"/>
      <c r="E17" s="61"/>
      <c r="F17" s="61"/>
      <c r="G17" s="61"/>
      <c r="H17" s="61"/>
    </row>
  </sheetData>
  <mergeCells count="9">
    <mergeCell ref="C4:C11"/>
    <mergeCell ref="C12:C15"/>
    <mergeCell ref="B16:H16"/>
    <mergeCell ref="A17:H17"/>
    <mergeCell ref="A2:C2"/>
    <mergeCell ref="D2:F2"/>
    <mergeCell ref="G2:H2"/>
    <mergeCell ref="D1:H1"/>
    <mergeCell ref="A1:C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55" t="str">
        <f>'[1]03結算'!A1:C1</f>
        <v>   嘉義縣溪口鄉溪口國民（中）小學</v>
      </c>
      <c r="B1" s="55"/>
      <c r="C1" s="55"/>
      <c r="D1" s="54" t="s">
        <v>211</v>
      </c>
      <c r="E1" s="54"/>
      <c r="F1" s="54"/>
      <c r="G1" s="54"/>
      <c r="H1" s="54"/>
    </row>
    <row r="2" spans="1:8" ht="25.5" customHeight="1">
      <c r="A2" s="53" t="s">
        <v>106</v>
      </c>
      <c r="B2" s="53"/>
      <c r="C2" s="53"/>
      <c r="D2" s="53" t="s">
        <v>107</v>
      </c>
      <c r="E2" s="53"/>
      <c r="F2" s="53"/>
      <c r="G2" s="53" t="s">
        <v>0</v>
      </c>
      <c r="H2" s="53"/>
    </row>
    <row r="3" spans="1:8" ht="25.5" customHeight="1">
      <c r="A3" s="2" t="s">
        <v>108</v>
      </c>
      <c r="B3" s="3" t="s">
        <v>109</v>
      </c>
      <c r="C3" s="2" t="s">
        <v>110</v>
      </c>
      <c r="D3" s="2" t="s">
        <v>111</v>
      </c>
      <c r="E3" s="3" t="s">
        <v>112</v>
      </c>
      <c r="F3" s="2" t="s">
        <v>113</v>
      </c>
      <c r="G3" s="3" t="s">
        <v>112</v>
      </c>
      <c r="H3" s="2" t="s">
        <v>113</v>
      </c>
    </row>
    <row r="4" spans="1:8" ht="25.5" customHeight="1">
      <c r="A4" s="2" t="s">
        <v>114</v>
      </c>
      <c r="B4" s="4">
        <f>'[1]04分類帳'!P4</f>
        <v>205140</v>
      </c>
      <c r="C4" s="60" t="s">
        <v>207</v>
      </c>
      <c r="D4" s="2" t="s">
        <v>116</v>
      </c>
      <c r="E4" s="4">
        <f>'[1]04分類帳'!G54</f>
        <v>39065</v>
      </c>
      <c r="F4" s="5">
        <f>E4/(E13-E8)</f>
        <v>0.07687720900210175</v>
      </c>
      <c r="G4" s="4">
        <f>'[1]04分類帳'!G55</f>
        <v>242740</v>
      </c>
      <c r="H4" s="5">
        <f>G4/(G13-G8)</f>
        <v>0.07265791662688151</v>
      </c>
    </row>
    <row r="5" spans="1:8" ht="25.5" customHeight="1">
      <c r="A5" s="2" t="s">
        <v>117</v>
      </c>
      <c r="B5" s="4">
        <f>'[1]04分類帳'!F58</f>
        <v>242400</v>
      </c>
      <c r="C5" s="60"/>
      <c r="D5" s="2" t="s">
        <v>118</v>
      </c>
      <c r="E5" s="4">
        <f>'[1]04分類帳'!H54</f>
        <v>430032</v>
      </c>
      <c r="F5" s="5">
        <f>E5/(E13-E8)</f>
        <v>0.846273133024237</v>
      </c>
      <c r="G5" s="16">
        <f>'[1]04分類帳'!H55</f>
        <v>2292889</v>
      </c>
      <c r="H5" s="5">
        <f>G5/(G13-G8)</f>
        <v>0.6863167907913559</v>
      </c>
    </row>
    <row r="6" spans="1:8" ht="29.25" customHeight="1">
      <c r="A6" s="6" t="s">
        <v>119</v>
      </c>
      <c r="B6" s="4">
        <f>'[1]04分類帳'!G58</f>
        <v>548450</v>
      </c>
      <c r="C6" s="60"/>
      <c r="D6" s="2" t="s">
        <v>120</v>
      </c>
      <c r="E6" s="4">
        <f>'[1]04分類帳'!I54</f>
        <v>9350</v>
      </c>
      <c r="F6" s="5">
        <f>E6/(E13-E8)</f>
        <v>0.018400151137070303</v>
      </c>
      <c r="G6" s="4">
        <f>'[1]04分類帳'!I55</f>
        <v>48870</v>
      </c>
      <c r="H6" s="5">
        <f>G6/(G13-G8)</f>
        <v>0.014627965665138418</v>
      </c>
    </row>
    <row r="7" spans="1:8" ht="30.75" customHeight="1">
      <c r="A7" s="7" t="s">
        <v>121</v>
      </c>
      <c r="B7" s="4">
        <f>'[1]04分類帳'!H58</f>
        <v>0</v>
      </c>
      <c r="C7" s="60"/>
      <c r="D7" s="2" t="s">
        <v>122</v>
      </c>
      <c r="E7" s="4">
        <f>'[1]04分類帳'!J54</f>
        <v>10160</v>
      </c>
      <c r="F7" s="5">
        <f>E7/(E13-E8)</f>
        <v>0.019994174925415432</v>
      </c>
      <c r="G7" s="4">
        <f>'[1]04分類帳'!J55</f>
        <v>98343</v>
      </c>
      <c r="H7" s="5">
        <f>G7/(G13-G8)</f>
        <v>0.029436423724303405</v>
      </c>
    </row>
    <row r="8" spans="1:8" ht="33" customHeight="1">
      <c r="A8" s="7" t="s">
        <v>123</v>
      </c>
      <c r="B8" s="4">
        <f>'[1]04分類帳'!I58</f>
        <v>0</v>
      </c>
      <c r="C8" s="60"/>
      <c r="D8" s="2" t="s">
        <v>124</v>
      </c>
      <c r="E8" s="4">
        <f>'[1]04分類帳'!K54</f>
        <v>53313</v>
      </c>
      <c r="F8" s="5"/>
      <c r="G8" s="4">
        <f>'[1]04分類帳'!K55</f>
        <v>453196</v>
      </c>
      <c r="H8" s="5"/>
    </row>
    <row r="9" spans="1:8" ht="33" customHeight="1">
      <c r="A9" s="8" t="s">
        <v>125</v>
      </c>
      <c r="B9" s="4">
        <f>'[1]04分類帳'!J58</f>
        <v>0</v>
      </c>
      <c r="C9" s="60"/>
      <c r="D9" s="2" t="s">
        <v>126</v>
      </c>
      <c r="E9" s="4">
        <f>'[1]04分類帳'!L54</f>
        <v>13416</v>
      </c>
      <c r="F9" s="5">
        <f>E9/(E13-E8)</f>
        <v>0.026401756968442266</v>
      </c>
      <c r="G9" s="4">
        <f>'[1]04分類帳'!L55</f>
        <v>296797</v>
      </c>
      <c r="H9" s="5">
        <f>G9/(G13-G8)</f>
        <v>0.08883847606949226</v>
      </c>
    </row>
    <row r="10" spans="1:8" ht="27" customHeight="1">
      <c r="A10" s="2" t="s">
        <v>127</v>
      </c>
      <c r="B10" s="4">
        <f>'[1]04分類帳'!K58</f>
        <v>-3350</v>
      </c>
      <c r="C10" s="60"/>
      <c r="D10" s="2" t="s">
        <v>128</v>
      </c>
      <c r="E10" s="4">
        <f>'[1]04分類帳'!M54</f>
        <v>300</v>
      </c>
      <c r="F10" s="5">
        <f>E10/(E13-E8)</f>
        <v>0.0005903791808685658</v>
      </c>
      <c r="G10" s="4">
        <f>'[1]04分類帳'!M55</f>
        <v>299344</v>
      </c>
      <c r="H10" s="5">
        <f>G10/(G13-G8)</f>
        <v>0.08960085439052987</v>
      </c>
    </row>
    <row r="11" spans="1:8" ht="25.5" customHeight="1">
      <c r="A11" s="8"/>
      <c r="B11" s="4">
        <f>'[1]04分類帳'!L58</f>
        <v>0</v>
      </c>
      <c r="C11" s="56"/>
      <c r="D11" s="2" t="s">
        <v>129</v>
      </c>
      <c r="E11" s="4">
        <f>'[1]04分類帳'!N54</f>
        <v>5825</v>
      </c>
      <c r="F11" s="5">
        <f>E11/(E13-E8)</f>
        <v>0.011463195761864654</v>
      </c>
      <c r="G11" s="4">
        <f>'[1]04分類帳'!N55</f>
        <v>61878</v>
      </c>
      <c r="H11" s="5">
        <f>G11/(G13-G8)</f>
        <v>0.01852157273229865</v>
      </c>
    </row>
    <row r="12" spans="1:8" ht="21" customHeight="1">
      <c r="A12" s="2"/>
      <c r="B12" s="4">
        <f>'[1]04分類帳'!M58</f>
        <v>0</v>
      </c>
      <c r="C12" s="59" t="s">
        <v>208</v>
      </c>
      <c r="D12" s="2"/>
      <c r="E12" s="4"/>
      <c r="F12" s="5"/>
      <c r="G12" s="4"/>
      <c r="H12" s="5"/>
    </row>
    <row r="13" spans="1:8" ht="29.25" customHeight="1">
      <c r="A13" s="2"/>
      <c r="B13" s="4">
        <f>'[1]04分類帳'!N58</f>
        <v>0</v>
      </c>
      <c r="C13" s="75"/>
      <c r="D13" s="2" t="s">
        <v>131</v>
      </c>
      <c r="E13" s="4">
        <f>SUM(E4:E12)</f>
        <v>561461</v>
      </c>
      <c r="F13" s="5">
        <f>(E13-E8)/(E13-E8)</f>
        <v>1</v>
      </c>
      <c r="G13" s="16">
        <f>SUM(G4:G12)</f>
        <v>3794057</v>
      </c>
      <c r="H13" s="5">
        <f>(G13-G8)/(G13-G8)</f>
        <v>1</v>
      </c>
    </row>
    <row r="14" spans="1:8" ht="34.5" customHeight="1">
      <c r="A14" s="2" t="s">
        <v>132</v>
      </c>
      <c r="B14" s="4">
        <f>SUM(B5:B13)</f>
        <v>787500</v>
      </c>
      <c r="C14" s="75"/>
      <c r="D14" s="2" t="s">
        <v>133</v>
      </c>
      <c r="E14" s="4">
        <f>'[1]04分類帳'!P55</f>
        <v>431179</v>
      </c>
      <c r="F14" s="5"/>
      <c r="G14" s="4">
        <f>E14</f>
        <v>431179</v>
      </c>
      <c r="H14" s="5"/>
    </row>
    <row r="15" spans="1:8" ht="32.25" customHeight="1">
      <c r="A15" s="2" t="s">
        <v>134</v>
      </c>
      <c r="B15" s="4">
        <f>B14+B4</f>
        <v>992640</v>
      </c>
      <c r="C15" s="75"/>
      <c r="D15" s="2" t="s">
        <v>134</v>
      </c>
      <c r="E15" s="4">
        <f>E13+E14</f>
        <v>992640</v>
      </c>
      <c r="F15" s="9">
        <f>SUM(F4:F11)</f>
        <v>0.9999999999999999</v>
      </c>
      <c r="G15" s="16">
        <f>G13+G14</f>
        <v>4225236</v>
      </c>
      <c r="H15" s="9">
        <f>SUM(H4:H11)</f>
        <v>1</v>
      </c>
    </row>
    <row r="16" spans="1:8" ht="66.75" customHeight="1">
      <c r="A16" s="2" t="s">
        <v>135</v>
      </c>
      <c r="B16" s="60" t="s">
        <v>209</v>
      </c>
      <c r="C16" s="60"/>
      <c r="D16" s="60"/>
      <c r="E16" s="60"/>
      <c r="F16" s="60"/>
      <c r="G16" s="60"/>
      <c r="H16" s="60"/>
    </row>
    <row r="17" spans="1:8" ht="27" customHeight="1">
      <c r="A17" s="61" t="s">
        <v>137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55" t="str">
        <f>'[1]04結算'!A1:C1</f>
        <v>   嘉義縣溪口鄉溪口國民（中）小學</v>
      </c>
      <c r="B1" s="55"/>
      <c r="C1" s="55"/>
      <c r="D1" s="54" t="s">
        <v>212</v>
      </c>
      <c r="E1" s="54"/>
      <c r="F1" s="54"/>
      <c r="G1" s="54"/>
      <c r="H1" s="54"/>
    </row>
    <row r="2" spans="1:8" ht="25.5" customHeight="1">
      <c r="A2" s="53" t="s">
        <v>106</v>
      </c>
      <c r="B2" s="53"/>
      <c r="C2" s="53"/>
      <c r="D2" s="53" t="s">
        <v>107</v>
      </c>
      <c r="E2" s="53"/>
      <c r="F2" s="53"/>
      <c r="G2" s="53" t="s">
        <v>0</v>
      </c>
      <c r="H2" s="53"/>
    </row>
    <row r="3" spans="1:8" ht="25.5" customHeight="1">
      <c r="A3" s="2" t="s">
        <v>108</v>
      </c>
      <c r="B3" s="3" t="s">
        <v>109</v>
      </c>
      <c r="C3" s="2" t="s">
        <v>110</v>
      </c>
      <c r="D3" s="2" t="s">
        <v>111</v>
      </c>
      <c r="E3" s="3" t="s">
        <v>112</v>
      </c>
      <c r="F3" s="2" t="s">
        <v>113</v>
      </c>
      <c r="G3" s="3" t="s">
        <v>112</v>
      </c>
      <c r="H3" s="2" t="s">
        <v>113</v>
      </c>
    </row>
    <row r="4" spans="1:8" ht="25.5" customHeight="1">
      <c r="A4" s="2" t="s">
        <v>114</v>
      </c>
      <c r="B4" s="4">
        <f>'[1]05分類帳'!P4</f>
        <v>431179</v>
      </c>
      <c r="C4" s="60" t="s">
        <v>213</v>
      </c>
      <c r="D4" s="2" t="s">
        <v>116</v>
      </c>
      <c r="E4" s="4">
        <f>'[1]05分類帳'!G49</f>
        <v>38532</v>
      </c>
      <c r="F4" s="5">
        <f>E4/(E13-E8)</f>
        <v>0.07099505842555026</v>
      </c>
      <c r="G4" s="4">
        <f>'[1]05分類帳'!G50</f>
        <v>281272</v>
      </c>
      <c r="H4" s="5">
        <f>G4/(G13-G8)</f>
        <v>0.07242552856200801</v>
      </c>
    </row>
    <row r="5" spans="1:8" ht="25.5" customHeight="1">
      <c r="A5" s="2" t="s">
        <v>117</v>
      </c>
      <c r="B5" s="4">
        <f>'[1]05分類帳'!F53</f>
        <v>242400</v>
      </c>
      <c r="C5" s="60"/>
      <c r="D5" s="2" t="s">
        <v>118</v>
      </c>
      <c r="E5" s="4">
        <v>278603</v>
      </c>
      <c r="F5" s="5">
        <f>E5/(E13-E8)</f>
        <v>0.5133249315512711</v>
      </c>
      <c r="G5" s="14">
        <f>'[1]05分類帳'!H50</f>
        <v>2571492</v>
      </c>
      <c r="H5" s="5">
        <f>G5/(G13-G8)</f>
        <v>0.6621408006946127</v>
      </c>
    </row>
    <row r="6" spans="1:8" ht="29.25" customHeight="1">
      <c r="A6" s="6" t="s">
        <v>119</v>
      </c>
      <c r="B6" s="4">
        <f>'[1]05分類帳'!G53</f>
        <v>0</v>
      </c>
      <c r="C6" s="60"/>
      <c r="D6" s="2" t="s">
        <v>120</v>
      </c>
      <c r="E6" s="4">
        <f>'[1]05分類帳'!I49</f>
        <v>10200</v>
      </c>
      <c r="F6" s="5">
        <f>E6/(E13-E8)</f>
        <v>0.018793459875963165</v>
      </c>
      <c r="G6" s="4">
        <f>'[1]05分類帳'!I50</f>
        <v>59070</v>
      </c>
      <c r="H6" s="5">
        <f>G6/(G13-G8)</f>
        <v>0.015210102577426169</v>
      </c>
    </row>
    <row r="7" spans="1:8" ht="33" customHeight="1">
      <c r="A7" s="7" t="s">
        <v>121</v>
      </c>
      <c r="B7" s="4">
        <f>'[1]05分類帳'!H53</f>
        <v>42000</v>
      </c>
      <c r="C7" s="60"/>
      <c r="D7" s="2" t="s">
        <v>122</v>
      </c>
      <c r="E7" s="4">
        <f>'[1]05分類帳'!J49</f>
        <v>18620</v>
      </c>
      <c r="F7" s="5">
        <f>E7/(E13-E8)</f>
        <v>0.03430727675396413</v>
      </c>
      <c r="G7" s="4">
        <f>'[1]05分類帳'!J50</f>
        <v>116963</v>
      </c>
      <c r="H7" s="5">
        <f>G7/(G13-G8)</f>
        <v>0.030117136071838444</v>
      </c>
    </row>
    <row r="8" spans="1:8" ht="32.25" customHeight="1">
      <c r="A8" s="7" t="s">
        <v>123</v>
      </c>
      <c r="B8" s="4">
        <f>'[1]05分類帳'!I53</f>
        <v>99000</v>
      </c>
      <c r="C8" s="60"/>
      <c r="D8" s="2" t="s">
        <v>124</v>
      </c>
      <c r="E8" s="4">
        <f>'[1]05分類帳'!K49</f>
        <v>57703</v>
      </c>
      <c r="F8" s="5"/>
      <c r="G8" s="4">
        <f>'[1]05分類帳'!K50</f>
        <v>510899</v>
      </c>
      <c r="H8" s="5"/>
    </row>
    <row r="9" spans="1:8" ht="33" customHeight="1">
      <c r="A9" s="8" t="s">
        <v>125</v>
      </c>
      <c r="B9" s="4">
        <f>'[1]05分類帳'!J53</f>
        <v>60000</v>
      </c>
      <c r="C9" s="60"/>
      <c r="D9" s="2" t="s">
        <v>126</v>
      </c>
      <c r="E9" s="4">
        <f>'[1]05分類帳'!L49</f>
        <v>48006</v>
      </c>
      <c r="F9" s="5">
        <f>E9/(E13-E8)</f>
        <v>0.08845086615740075</v>
      </c>
      <c r="G9" s="4">
        <f>'[1]05分類帳'!L50</f>
        <v>344803</v>
      </c>
      <c r="H9" s="5">
        <f>G9/(G13-G8)</f>
        <v>0.08878430673784113</v>
      </c>
    </row>
    <row r="10" spans="1:8" ht="26.25" customHeight="1">
      <c r="A10" s="2" t="s">
        <v>127</v>
      </c>
      <c r="B10" s="4">
        <f>'[1]05分類帳'!K53</f>
        <v>-14775</v>
      </c>
      <c r="C10" s="60"/>
      <c r="D10" s="2" t="s">
        <v>128</v>
      </c>
      <c r="E10" s="4">
        <f>'[1]05分類帳'!M49</f>
        <v>137150</v>
      </c>
      <c r="F10" s="5">
        <f>E10/(E13-E8)</f>
        <v>0.25269833548905374</v>
      </c>
      <c r="G10" s="4">
        <f>'[1]05分類帳'!M50</f>
        <v>436494</v>
      </c>
      <c r="H10" s="5">
        <f>G10/(G13-G8)</f>
        <v>0.11239408353531502</v>
      </c>
    </row>
    <row r="11" spans="1:8" ht="27.75" customHeight="1">
      <c r="A11" s="8"/>
      <c r="B11" s="4">
        <f>'[1]05分類帳'!L53</f>
        <v>0</v>
      </c>
      <c r="C11" s="56"/>
      <c r="D11" s="2" t="s">
        <v>129</v>
      </c>
      <c r="E11" s="4">
        <f>'[1]05分類帳'!N49</f>
        <v>11631</v>
      </c>
      <c r="F11" s="5">
        <f>E11/(E13-E8)</f>
        <v>0.02143007174679682</v>
      </c>
      <c r="G11" s="4">
        <f>'[1]05分類帳'!N50</f>
        <v>73509</v>
      </c>
      <c r="H11" s="5">
        <f>G11/(G13-G8)</f>
        <v>0.018928041820958526</v>
      </c>
    </row>
    <row r="12" spans="1:8" ht="21" customHeight="1">
      <c r="A12" s="2"/>
      <c r="B12" s="4">
        <f>'[1]05分類帳'!M53</f>
        <v>0</v>
      </c>
      <c r="C12" s="59" t="s">
        <v>208</v>
      </c>
      <c r="D12" s="2"/>
      <c r="E12" s="4"/>
      <c r="F12" s="5"/>
      <c r="G12" s="4"/>
      <c r="H12" s="5"/>
    </row>
    <row r="13" spans="1:8" ht="33" customHeight="1">
      <c r="A13" s="2"/>
      <c r="B13" s="4">
        <f>'[1]05分類帳'!N53</f>
        <v>0</v>
      </c>
      <c r="C13" s="75"/>
      <c r="D13" s="2" t="s">
        <v>131</v>
      </c>
      <c r="E13" s="4">
        <v>600445</v>
      </c>
      <c r="F13" s="5">
        <f>(E13-E8)/(E13-E8)</f>
        <v>1</v>
      </c>
      <c r="G13" s="14">
        <f>SUM(G4:G12)</f>
        <v>4394502</v>
      </c>
      <c r="H13" s="5">
        <f>(G13-G8)/(G13-G8)</f>
        <v>1</v>
      </c>
    </row>
    <row r="14" spans="1:8" ht="35.25" customHeight="1">
      <c r="A14" s="2" t="s">
        <v>132</v>
      </c>
      <c r="B14" s="4">
        <f>SUM(B5:B13)</f>
        <v>428625</v>
      </c>
      <c r="C14" s="75"/>
      <c r="D14" s="2" t="s">
        <v>133</v>
      </c>
      <c r="E14" s="4">
        <v>259359</v>
      </c>
      <c r="F14" s="5"/>
      <c r="G14" s="4">
        <f>E14</f>
        <v>259359</v>
      </c>
      <c r="H14" s="5"/>
    </row>
    <row r="15" spans="1:8" ht="35.25" customHeight="1">
      <c r="A15" s="2" t="s">
        <v>134</v>
      </c>
      <c r="B15" s="4">
        <f>B14+B4</f>
        <v>859804</v>
      </c>
      <c r="C15" s="75"/>
      <c r="D15" s="2" t="s">
        <v>134</v>
      </c>
      <c r="E15" s="4">
        <f>E13+E14</f>
        <v>859804</v>
      </c>
      <c r="F15" s="9">
        <f>SUM(F4:F11)</f>
        <v>1</v>
      </c>
      <c r="G15" s="14">
        <f>G13+G14</f>
        <v>4653861</v>
      </c>
      <c r="H15" s="9">
        <f>SUM(H4:H11)</f>
        <v>0.9999999999999999</v>
      </c>
    </row>
    <row r="16" spans="1:8" ht="74.25" customHeight="1">
      <c r="A16" s="2" t="s">
        <v>135</v>
      </c>
      <c r="B16" s="60" t="s">
        <v>214</v>
      </c>
      <c r="C16" s="60"/>
      <c r="D16" s="60"/>
      <c r="E16" s="60"/>
      <c r="F16" s="60"/>
      <c r="G16" s="60"/>
      <c r="H16" s="60"/>
    </row>
    <row r="17" spans="1:8" ht="27" customHeight="1">
      <c r="A17" s="61" t="s">
        <v>137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35433070866141736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16" sqref="B16:H1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33" customHeight="1">
      <c r="A1" s="55" t="str">
        <f>'[1]05結算'!A1:C1</f>
        <v>   嘉義縣溪口鄉溪口國民（中）小學</v>
      </c>
      <c r="B1" s="55"/>
      <c r="C1" s="55"/>
      <c r="D1" s="54" t="s">
        <v>215</v>
      </c>
      <c r="E1" s="54"/>
      <c r="F1" s="54"/>
      <c r="G1" s="54"/>
      <c r="H1" s="54"/>
    </row>
    <row r="2" spans="1:8" ht="25.5" customHeight="1">
      <c r="A2" s="53" t="s">
        <v>216</v>
      </c>
      <c r="B2" s="53"/>
      <c r="C2" s="53"/>
      <c r="D2" s="53" t="s">
        <v>217</v>
      </c>
      <c r="E2" s="53"/>
      <c r="F2" s="53"/>
      <c r="G2" s="53" t="s">
        <v>0</v>
      </c>
      <c r="H2" s="53"/>
    </row>
    <row r="3" spans="1:8" ht="25.5" customHeight="1">
      <c r="A3" s="2" t="s">
        <v>218</v>
      </c>
      <c r="B3" s="3" t="s">
        <v>219</v>
      </c>
      <c r="C3" s="2" t="s">
        <v>220</v>
      </c>
      <c r="D3" s="2" t="s">
        <v>221</v>
      </c>
      <c r="E3" s="3" t="s">
        <v>222</v>
      </c>
      <c r="F3" s="2" t="s">
        <v>223</v>
      </c>
      <c r="G3" s="3" t="s">
        <v>222</v>
      </c>
      <c r="H3" s="2" t="s">
        <v>223</v>
      </c>
    </row>
    <row r="4" spans="1:8" ht="25.5" customHeight="1">
      <c r="A4" s="2" t="s">
        <v>224</v>
      </c>
      <c r="B4" s="4">
        <f>'[1]06分類帳'!P4</f>
        <v>259359</v>
      </c>
      <c r="C4" s="60" t="s">
        <v>225</v>
      </c>
      <c r="D4" s="2" t="s">
        <v>226</v>
      </c>
      <c r="E4" s="4">
        <f>'[1]06分類帳'!G48</f>
        <v>19575</v>
      </c>
      <c r="F4" s="5">
        <f>E4/(E13-E8)</f>
        <v>0.05657743376899643</v>
      </c>
      <c r="G4" s="4">
        <f>'[1]06分類帳'!G49</f>
        <v>300847</v>
      </c>
      <c r="H4" s="5">
        <f>G4/(G13-G8)</f>
        <v>0.07112913335078183</v>
      </c>
    </row>
    <row r="5" spans="1:8" ht="25.5" customHeight="1">
      <c r="A5" s="2" t="s">
        <v>227</v>
      </c>
      <c r="B5" s="4">
        <f>'[1]06分類帳'!F52</f>
        <v>416400</v>
      </c>
      <c r="C5" s="60"/>
      <c r="D5" s="2" t="s">
        <v>228</v>
      </c>
      <c r="E5" s="4">
        <f>'[1]06分類帳'!H48</f>
        <v>264626</v>
      </c>
      <c r="F5" s="5">
        <f>E5/(E13-E8)</f>
        <v>0.7648459764267919</v>
      </c>
      <c r="G5" s="16">
        <f>'[1]06分類帳'!H49</f>
        <v>2836118</v>
      </c>
      <c r="H5" s="5">
        <f>G5/(G13-G8)</f>
        <v>0.6705422205325388</v>
      </c>
    </row>
    <row r="6" spans="1:8" ht="29.25" customHeight="1">
      <c r="A6" s="6" t="s">
        <v>229</v>
      </c>
      <c r="B6" s="4">
        <f>'[1]06分類帳'!G52</f>
        <v>174000</v>
      </c>
      <c r="C6" s="60"/>
      <c r="D6" s="2" t="s">
        <v>230</v>
      </c>
      <c r="E6" s="4">
        <f>'[1]06分類帳'!I48</f>
        <v>3400</v>
      </c>
      <c r="F6" s="5">
        <f>E6/(E13-E8)</f>
        <v>0.009826987219136035</v>
      </c>
      <c r="G6" s="4">
        <f>'[1]06分類帳'!I49</f>
        <v>62470</v>
      </c>
      <c r="H6" s="5">
        <f>G6/(G13-G8)</f>
        <v>0.014769756588642538</v>
      </c>
    </row>
    <row r="7" spans="1:8" ht="33" customHeight="1">
      <c r="A7" s="7" t="s">
        <v>231</v>
      </c>
      <c r="B7" s="4">
        <f>'[1]06分類帳'!H52</f>
        <v>101500</v>
      </c>
      <c r="C7" s="60"/>
      <c r="D7" s="2" t="s">
        <v>232</v>
      </c>
      <c r="E7" s="4">
        <f>'[1]06分類帳'!J48</f>
        <v>4430</v>
      </c>
      <c r="F7" s="5">
        <f>E7/(E13-E8)</f>
        <v>0.012803986288462538</v>
      </c>
      <c r="G7" s="4">
        <f>'[1]06分類帳'!J49</f>
        <v>121393</v>
      </c>
      <c r="H7" s="5">
        <f>G7/(G13-G8)</f>
        <v>0.02870089741580092</v>
      </c>
    </row>
    <row r="8" spans="1:8" ht="33" customHeight="1">
      <c r="A8" s="7" t="s">
        <v>233</v>
      </c>
      <c r="B8" s="4">
        <f>'[1]06分類帳'!I52</f>
        <v>77000</v>
      </c>
      <c r="C8" s="60"/>
      <c r="D8" s="2" t="s">
        <v>234</v>
      </c>
      <c r="E8" s="4">
        <f>'[1]06分類帳'!K48</f>
        <v>111063</v>
      </c>
      <c r="F8" s="5"/>
      <c r="G8" s="4">
        <f>'[1]06分類帳'!K49</f>
        <v>621962</v>
      </c>
      <c r="H8" s="5"/>
    </row>
    <row r="9" spans="1:8" ht="32.25" customHeight="1">
      <c r="A9" s="8" t="s">
        <v>235</v>
      </c>
      <c r="B9" s="4">
        <f>'[1]06分類帳'!J52</f>
        <v>0</v>
      </c>
      <c r="C9" s="60"/>
      <c r="D9" s="2" t="s">
        <v>236</v>
      </c>
      <c r="E9" s="4">
        <f>'[1]06分類帳'!L48</f>
        <v>37521</v>
      </c>
      <c r="F9" s="5">
        <f>E9/(E13-E8)</f>
        <v>0.10844658454388328</v>
      </c>
      <c r="G9" s="4">
        <f>'[1]06分類帳'!L49</f>
        <v>382324</v>
      </c>
      <c r="H9" s="5">
        <f>G9/(G13-G8)</f>
        <v>0.09039270718738866</v>
      </c>
    </row>
    <row r="10" spans="1:8" ht="30" customHeight="1">
      <c r="A10" s="2" t="s">
        <v>237</v>
      </c>
      <c r="B10" s="4">
        <f>'[1]06分類帳'!K52</f>
        <v>-8350</v>
      </c>
      <c r="C10" s="60"/>
      <c r="D10" s="2" t="s">
        <v>238</v>
      </c>
      <c r="E10" s="4">
        <f>'[1]06分類帳'!M48</f>
        <v>9600</v>
      </c>
      <c r="F10" s="5">
        <f>E10/(E13-E8)</f>
        <v>0.02774678744226645</v>
      </c>
      <c r="G10" s="4">
        <f>'[1]06分類帳'!M49</f>
        <v>446094</v>
      </c>
      <c r="H10" s="5">
        <f>G10/(G13-G8)</f>
        <v>0.10546982224514014</v>
      </c>
    </row>
    <row r="11" spans="1:8" ht="26.25" customHeight="1">
      <c r="A11" s="8"/>
      <c r="B11" s="4">
        <f>'[1]06分類帳'!L52</f>
        <v>0</v>
      </c>
      <c r="C11" s="56"/>
      <c r="D11" s="2" t="s">
        <v>239</v>
      </c>
      <c r="E11" s="4">
        <f>'[1]06分類帳'!N48</f>
        <v>6834</v>
      </c>
      <c r="F11" s="5">
        <f>E11/(E13-E8)</f>
        <v>0.019752244310463428</v>
      </c>
      <c r="G11" s="4">
        <f>'[1]06分類帳'!N49</f>
        <v>80343</v>
      </c>
      <c r="H11" s="5">
        <f>G11/(G13-G8)</f>
        <v>0.018995462679707177</v>
      </c>
    </row>
    <row r="12" spans="1:8" ht="18.75" customHeight="1">
      <c r="A12" s="2"/>
      <c r="B12" s="4">
        <f>'[1]06分類帳'!M52</f>
        <v>0</v>
      </c>
      <c r="C12" s="59" t="s">
        <v>240</v>
      </c>
      <c r="D12" s="2"/>
      <c r="E12" s="4"/>
      <c r="F12" s="5"/>
      <c r="G12" s="4"/>
      <c r="H12" s="5"/>
    </row>
    <row r="13" spans="1:8" ht="25.5" customHeight="1">
      <c r="A13" s="2"/>
      <c r="B13" s="4">
        <f>'[1]06分類帳'!N52</f>
        <v>0</v>
      </c>
      <c r="C13" s="75"/>
      <c r="D13" s="2" t="s">
        <v>241</v>
      </c>
      <c r="E13" s="4">
        <f>SUM(E4:E12)</f>
        <v>457049</v>
      </c>
      <c r="F13" s="5">
        <f>(E13-E8)/(E13-E8)</f>
        <v>1</v>
      </c>
      <c r="G13" s="16">
        <f>SUM(G4:G12)</f>
        <v>4851551</v>
      </c>
      <c r="H13" s="5">
        <f>(G13-G8)/(G13-G8)</f>
        <v>1</v>
      </c>
    </row>
    <row r="14" spans="1:8" ht="25.5" customHeight="1">
      <c r="A14" s="2" t="s">
        <v>242</v>
      </c>
      <c r="B14" s="4">
        <f>SUM(B5:B13)</f>
        <v>760550</v>
      </c>
      <c r="C14" s="75"/>
      <c r="D14" s="2" t="s">
        <v>243</v>
      </c>
      <c r="E14" s="4">
        <v>562860</v>
      </c>
      <c r="F14" s="5"/>
      <c r="G14" s="4">
        <f>E14</f>
        <v>562860</v>
      </c>
      <c r="H14" s="5"/>
    </row>
    <row r="15" spans="1:8" ht="25.5" customHeight="1">
      <c r="A15" s="2" t="s">
        <v>244</v>
      </c>
      <c r="B15" s="16">
        <f>B14+B4</f>
        <v>1019909</v>
      </c>
      <c r="C15" s="75"/>
      <c r="D15" s="2" t="s">
        <v>244</v>
      </c>
      <c r="E15" s="16">
        <f>E13+E14</f>
        <v>1019909</v>
      </c>
      <c r="F15" s="9">
        <f>SUM(F4:F11)</f>
        <v>0.9999999999999999</v>
      </c>
      <c r="G15" s="16">
        <f>G13+G14</f>
        <v>5414411</v>
      </c>
      <c r="H15" s="9">
        <f>SUM(H4:H11)</f>
        <v>1</v>
      </c>
    </row>
    <row r="16" spans="1:8" ht="55.5" customHeight="1">
      <c r="A16" s="2" t="s">
        <v>245</v>
      </c>
      <c r="B16" s="60" t="s">
        <v>246</v>
      </c>
      <c r="C16" s="60"/>
      <c r="D16" s="60"/>
      <c r="E16" s="60"/>
      <c r="F16" s="60"/>
      <c r="G16" s="60"/>
      <c r="H16" s="60"/>
    </row>
    <row r="17" spans="1:8" ht="27" customHeight="1">
      <c r="A17" s="61" t="s">
        <v>247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35433070866141736" right="0.35433070866141736" top="0.5905511811023623" bottom="0.3937007874015748" header="0.5118110236220472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7" sqref="I27"/>
    </sheetView>
  </sheetViews>
  <sheetFormatPr defaultColWidth="9.00390625" defaultRowHeight="16.5"/>
  <cols>
    <col min="1" max="1" width="5.25390625" style="52" customWidth="1"/>
    <col min="2" max="2" width="6.375" style="52" customWidth="1"/>
    <col min="3" max="3" width="9.875" style="52" customWidth="1"/>
    <col min="4" max="4" width="11.375" style="52" customWidth="1"/>
    <col min="5" max="5" width="8.125" style="52" customWidth="1"/>
    <col min="6" max="6" width="9.50390625" style="52" customWidth="1"/>
    <col min="7" max="7" width="9.375" style="52" customWidth="1"/>
    <col min="8" max="8" width="10.25390625" style="52" customWidth="1"/>
    <col min="9" max="9" width="10.125" style="52" customWidth="1"/>
    <col min="10" max="10" width="12.75390625" style="52" customWidth="1"/>
    <col min="11" max="11" width="10.625" style="52" customWidth="1"/>
    <col min="12" max="12" width="11.625" style="52" customWidth="1"/>
    <col min="13" max="13" width="8.625" style="52" customWidth="1"/>
    <col min="14" max="14" width="8.75390625" style="52" customWidth="1"/>
    <col min="15" max="15" width="8.875" style="52" customWidth="1"/>
    <col min="16" max="17" width="8.375" style="52" customWidth="1"/>
    <col min="18" max="18" width="8.25390625" style="52" customWidth="1"/>
    <col min="19" max="19" width="12.625" style="52" customWidth="1"/>
    <col min="20" max="20" width="14.125" style="52" customWidth="1"/>
    <col min="21" max="16384" width="8.875" style="52" customWidth="1"/>
  </cols>
  <sheetData>
    <row r="1" spans="1:20" s="17" customFormat="1" ht="33" customHeight="1">
      <c r="A1" s="79" t="str">
        <f>'[1]07分類帳'!A1:I1</f>
        <v>嘉義縣溪口鄉溪口國民（中）小學</v>
      </c>
      <c r="B1" s="79"/>
      <c r="C1" s="79"/>
      <c r="D1" s="79"/>
      <c r="E1" s="79"/>
      <c r="F1" s="79"/>
      <c r="G1" s="79"/>
      <c r="H1" s="79"/>
      <c r="I1" s="80" t="s">
        <v>248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s="20" customFormat="1" ht="22.5" customHeight="1">
      <c r="A2" s="82" t="s">
        <v>249</v>
      </c>
      <c r="B2" s="85" t="s">
        <v>250</v>
      </c>
      <c r="C2" s="82" t="s">
        <v>251</v>
      </c>
      <c r="D2" s="82"/>
      <c r="E2" s="82"/>
      <c r="F2" s="82"/>
      <c r="G2" s="82"/>
      <c r="H2" s="82"/>
      <c r="I2" s="82"/>
      <c r="J2" s="87"/>
      <c r="K2" s="88" t="s">
        <v>252</v>
      </c>
      <c r="L2" s="82"/>
      <c r="M2" s="82"/>
      <c r="N2" s="82"/>
      <c r="O2" s="82"/>
      <c r="P2" s="82"/>
      <c r="Q2" s="82"/>
      <c r="R2" s="82"/>
      <c r="S2" s="82"/>
      <c r="T2" s="82"/>
    </row>
    <row r="3" spans="1:20" s="25" customFormat="1" ht="43.5" customHeight="1">
      <c r="A3" s="82"/>
      <c r="B3" s="86"/>
      <c r="C3" s="19" t="s">
        <v>253</v>
      </c>
      <c r="D3" s="19" t="s">
        <v>254</v>
      </c>
      <c r="E3" s="22" t="s">
        <v>255</v>
      </c>
      <c r="F3" s="19" t="s">
        <v>256</v>
      </c>
      <c r="G3" s="19" t="s">
        <v>20</v>
      </c>
      <c r="H3" s="19" t="s">
        <v>257</v>
      </c>
      <c r="I3" s="19" t="s">
        <v>258</v>
      </c>
      <c r="J3" s="23" t="s">
        <v>31</v>
      </c>
      <c r="K3" s="24" t="s">
        <v>259</v>
      </c>
      <c r="L3" s="21" t="s">
        <v>260</v>
      </c>
      <c r="M3" s="21" t="s">
        <v>261</v>
      </c>
      <c r="N3" s="21" t="s">
        <v>19</v>
      </c>
      <c r="O3" s="21" t="s">
        <v>21</v>
      </c>
      <c r="P3" s="19" t="s">
        <v>262</v>
      </c>
      <c r="Q3" s="19" t="s">
        <v>263</v>
      </c>
      <c r="R3" s="21" t="s">
        <v>26</v>
      </c>
      <c r="S3" s="19" t="s">
        <v>264</v>
      </c>
      <c r="T3" s="18" t="s">
        <v>31</v>
      </c>
    </row>
    <row r="4" spans="1:20" s="25" customFormat="1" ht="30" customHeight="1">
      <c r="A4" s="26" t="s">
        <v>265</v>
      </c>
      <c r="B4" s="21"/>
      <c r="C4" s="27">
        <f>'[1]07結算'!B4</f>
        <v>1018971</v>
      </c>
      <c r="D4" s="28">
        <f>'[1]07結算'!B5</f>
        <v>0</v>
      </c>
      <c r="E4" s="29">
        <f>'[1]07結算'!B6</f>
        <v>0</v>
      </c>
      <c r="F4" s="29">
        <f>'[1]07結算'!B7</f>
        <v>0</v>
      </c>
      <c r="G4" s="28">
        <f>'[1]07結算'!B8</f>
        <v>0</v>
      </c>
      <c r="H4" s="28">
        <f>'[1]07結算'!B9</f>
        <v>0</v>
      </c>
      <c r="I4" s="28">
        <f>'[1]07結算'!B10</f>
        <v>0</v>
      </c>
      <c r="J4" s="30">
        <f aca="true" t="shared" si="0" ref="J4:J16">SUM(C4:I4)</f>
        <v>1018971</v>
      </c>
      <c r="K4" s="31">
        <f>'[1]07結算'!E4</f>
        <v>0</v>
      </c>
      <c r="L4" s="32">
        <f>'[1]07結算'!E5</f>
        <v>0</v>
      </c>
      <c r="M4" s="32">
        <f>'[1]07結算'!E6</f>
        <v>0</v>
      </c>
      <c r="N4" s="32">
        <f>'[1]07結算'!E7</f>
        <v>0</v>
      </c>
      <c r="O4" s="32">
        <f>'[1]07結算'!E8</f>
        <v>2291</v>
      </c>
      <c r="P4" s="33">
        <f>'[1]07結算'!E9</f>
        <v>9589</v>
      </c>
      <c r="Q4" s="33">
        <f>'[1]07結算'!E10</f>
        <v>13104</v>
      </c>
      <c r="R4" s="32">
        <f>'[1]07結算'!E11</f>
        <v>2080</v>
      </c>
      <c r="S4" s="34">
        <f>'[1]07結算'!E14</f>
        <v>991907</v>
      </c>
      <c r="T4" s="35">
        <f aca="true" t="shared" si="1" ref="T4:T16">SUM(K4:S4)</f>
        <v>1018971</v>
      </c>
    </row>
    <row r="5" spans="1:20" s="25" customFormat="1" ht="30" customHeight="1">
      <c r="A5" s="26" t="s">
        <v>266</v>
      </c>
      <c r="B5" s="21"/>
      <c r="C5" s="36">
        <f aca="true" t="shared" si="2" ref="C5:C15">S4</f>
        <v>991907</v>
      </c>
      <c r="D5" s="28">
        <f>'[1]08結算'!B5</f>
        <v>0</v>
      </c>
      <c r="E5" s="29">
        <f>'[1]08結算'!B6</f>
        <v>0</v>
      </c>
      <c r="F5" s="28">
        <f>'[1]08結算'!B7</f>
        <v>0</v>
      </c>
      <c r="G5" s="28">
        <f>'[1]08結算'!B8</f>
        <v>0</v>
      </c>
      <c r="H5" s="28">
        <f>'[1]08結算'!B9</f>
        <v>0</v>
      </c>
      <c r="I5" s="28">
        <f>'[1]08結算'!B10</f>
        <v>0</v>
      </c>
      <c r="J5" s="30">
        <f t="shared" si="0"/>
        <v>991907</v>
      </c>
      <c r="K5" s="31">
        <f>'[1]08結算'!E4</f>
        <v>16524</v>
      </c>
      <c r="L5" s="32">
        <f>'[1]08結算'!E5</f>
        <v>0</v>
      </c>
      <c r="M5" s="32">
        <f>'[1]08結算'!E6</f>
        <v>8400</v>
      </c>
      <c r="N5" s="32">
        <f>'[1]08結算'!E7</f>
        <v>5080</v>
      </c>
      <c r="O5" s="32">
        <f>'[1]08結算'!E8</f>
        <v>9529</v>
      </c>
      <c r="P5" s="33">
        <f>'[1]08結算'!E9</f>
        <v>32134</v>
      </c>
      <c r="Q5" s="33">
        <f>'[1]08結算'!E10</f>
        <v>104790</v>
      </c>
      <c r="R5" s="32">
        <f>'[1]08結算'!E11</f>
        <v>7633</v>
      </c>
      <c r="S5" s="34">
        <f>'[1]08結算'!E14</f>
        <v>807817</v>
      </c>
      <c r="T5" s="35">
        <f t="shared" si="1"/>
        <v>991907</v>
      </c>
    </row>
    <row r="6" spans="1:20" s="20" customFormat="1" ht="30" customHeight="1">
      <c r="A6" s="37" t="s">
        <v>267</v>
      </c>
      <c r="B6" s="18"/>
      <c r="C6" s="38">
        <f t="shared" si="2"/>
        <v>807817</v>
      </c>
      <c r="D6" s="32">
        <f>'[1]09結算'!B5</f>
        <v>413500</v>
      </c>
      <c r="E6" s="32">
        <f>'[1]09結算'!B6</f>
        <v>0</v>
      </c>
      <c r="F6" s="32">
        <f>'[1]09結算'!B7</f>
        <v>0</v>
      </c>
      <c r="G6" s="32">
        <f>'[1]09結算'!B8</f>
        <v>103200</v>
      </c>
      <c r="H6" s="28">
        <f>'[1]08結算'!B10</f>
        <v>0</v>
      </c>
      <c r="I6" s="32">
        <f>'[1]09結算'!B10</f>
        <v>14580</v>
      </c>
      <c r="J6" s="39">
        <f t="shared" si="0"/>
        <v>1339097</v>
      </c>
      <c r="K6" s="31">
        <f>'[1]09結算'!E4</f>
        <v>27962</v>
      </c>
      <c r="L6" s="32">
        <f>'[1]09結算'!E5</f>
        <v>234745</v>
      </c>
      <c r="M6" s="32">
        <f>'[1]09結算'!E6</f>
        <v>6720</v>
      </c>
      <c r="N6" s="32">
        <f>'[1]09結算'!E7</f>
        <v>14260</v>
      </c>
      <c r="O6" s="32">
        <f>'[1]09結算'!E8</f>
        <v>53144</v>
      </c>
      <c r="P6" s="32">
        <f>'[1]09結算'!E9</f>
        <v>11451</v>
      </c>
      <c r="Q6" s="32">
        <f>'[1]09結算'!E10</f>
        <v>49200</v>
      </c>
      <c r="R6" s="32">
        <f>'[1]09結算'!E11</f>
        <v>5403</v>
      </c>
      <c r="S6" s="26">
        <f>'[1]09結算'!E14</f>
        <v>936212</v>
      </c>
      <c r="T6" s="40">
        <f t="shared" si="1"/>
        <v>1339097</v>
      </c>
    </row>
    <row r="7" spans="1:20" s="20" customFormat="1" ht="30" customHeight="1">
      <c r="A7" s="37" t="s">
        <v>268</v>
      </c>
      <c r="B7" s="18"/>
      <c r="C7" s="40">
        <f t="shared" si="2"/>
        <v>936212</v>
      </c>
      <c r="D7" s="32">
        <f>'[1]10結算'!B5</f>
        <v>411600</v>
      </c>
      <c r="E7" s="32">
        <f>'[1]10結算'!B6</f>
        <v>0</v>
      </c>
      <c r="F7" s="32">
        <f>'[1]10結算'!B7</f>
        <v>0</v>
      </c>
      <c r="G7" s="32">
        <f>'[1]10結算'!B8</f>
        <v>0</v>
      </c>
      <c r="H7" s="32">
        <f>'[1]10結算'!B9</f>
        <v>0</v>
      </c>
      <c r="I7" s="32">
        <f>'[1]10結算'!B10</f>
        <v>-34090</v>
      </c>
      <c r="J7" s="39">
        <f t="shared" si="0"/>
        <v>1313722</v>
      </c>
      <c r="K7" s="31">
        <f>'[1]10結算'!E4</f>
        <v>21544</v>
      </c>
      <c r="L7" s="41">
        <f>'[1]10結算'!E5</f>
        <v>277169</v>
      </c>
      <c r="M7" s="41">
        <f>'[1]10結算'!E6</f>
        <v>3360</v>
      </c>
      <c r="N7" s="32">
        <f>'[1]10結算'!E7</f>
        <v>18850</v>
      </c>
      <c r="O7" s="32">
        <f>'[1]10結算'!E8</f>
        <v>53144</v>
      </c>
      <c r="P7" s="32">
        <f>'[1]10結算'!E9</f>
        <v>38603</v>
      </c>
      <c r="Q7" s="32">
        <f>'[1]10結算'!E10</f>
        <v>17400</v>
      </c>
      <c r="R7" s="32">
        <f>'[1]10結算'!E11</f>
        <v>3115</v>
      </c>
      <c r="S7" s="26">
        <f>'[1]10結算'!E14</f>
        <v>880537</v>
      </c>
      <c r="T7" s="40">
        <f t="shared" si="1"/>
        <v>1313722</v>
      </c>
    </row>
    <row r="8" spans="1:20" s="20" customFormat="1" ht="30" customHeight="1">
      <c r="A8" s="37" t="s">
        <v>269</v>
      </c>
      <c r="B8" s="18"/>
      <c r="C8" s="40">
        <f t="shared" si="2"/>
        <v>880537</v>
      </c>
      <c r="D8" s="32">
        <f>'[1]11結算'!B5</f>
        <v>413000</v>
      </c>
      <c r="E8" s="32">
        <f>'[1]11結算'!B6</f>
        <v>0</v>
      </c>
      <c r="F8" s="32">
        <f>'[1]11結算'!B7</f>
        <v>0</v>
      </c>
      <c r="G8" s="32">
        <f>'[1]11結算'!B8</f>
        <v>197200</v>
      </c>
      <c r="H8" s="32">
        <f>'[1]11結算'!B9</f>
        <v>48000</v>
      </c>
      <c r="I8" s="32">
        <f>'[1]11結算'!B10</f>
        <v>-5830</v>
      </c>
      <c r="J8" s="39">
        <f t="shared" si="0"/>
        <v>1532907</v>
      </c>
      <c r="K8" s="31">
        <f>'[1]11結算'!E4</f>
        <v>29841</v>
      </c>
      <c r="L8" s="41">
        <f>'[1]11結算'!E5</f>
        <v>310007</v>
      </c>
      <c r="M8" s="41">
        <f>'[1]11結算'!E6</f>
        <v>6400</v>
      </c>
      <c r="N8" s="32">
        <f>'[1]11結算'!E7</f>
        <v>6170</v>
      </c>
      <c r="O8" s="32">
        <f>'[1]11結算'!E8</f>
        <v>53144</v>
      </c>
      <c r="P8" s="32">
        <f>'[1]11結算'!E9</f>
        <v>45197</v>
      </c>
      <c r="Q8" s="32">
        <f>'[1]11結算'!E10</f>
        <v>42310</v>
      </c>
      <c r="R8" s="32">
        <f>'[1]11結算'!E11</f>
        <v>8679</v>
      </c>
      <c r="S8" s="26">
        <f>'[1]11結算'!E14</f>
        <v>1031159</v>
      </c>
      <c r="T8" s="40">
        <f t="shared" si="1"/>
        <v>1532907</v>
      </c>
    </row>
    <row r="9" spans="1:20" s="20" customFormat="1" ht="30" customHeight="1">
      <c r="A9" s="37" t="s">
        <v>270</v>
      </c>
      <c r="B9" s="18"/>
      <c r="C9" s="40">
        <f t="shared" si="2"/>
        <v>1031159</v>
      </c>
      <c r="D9" s="32">
        <f>'[1]12結算'!B5</f>
        <v>413000</v>
      </c>
      <c r="E9" s="32">
        <f>'[1]12結算'!B6</f>
        <v>0</v>
      </c>
      <c r="F9" s="32">
        <f>'[1]12結算'!B7</f>
        <v>0</v>
      </c>
      <c r="G9" s="32">
        <f>'[1]12結算'!B8</f>
        <v>0</v>
      </c>
      <c r="H9" s="32">
        <f>'[1]12結算'!B9</f>
        <v>0</v>
      </c>
      <c r="I9" s="32">
        <f>'[1]12結算'!B10</f>
        <v>-29050</v>
      </c>
      <c r="J9" s="39">
        <f t="shared" si="0"/>
        <v>1415109</v>
      </c>
      <c r="K9" s="42">
        <f>'[1]12結算'!E4</f>
        <v>45295</v>
      </c>
      <c r="L9" s="32">
        <f>'[1]12結算'!E5</f>
        <v>464458</v>
      </c>
      <c r="M9" s="32">
        <f>'[1]12結算'!E6</f>
        <v>0</v>
      </c>
      <c r="N9" s="32">
        <f>'[1]12結算'!E7</f>
        <v>14725</v>
      </c>
      <c r="O9" s="32">
        <f>'[1]12結算'!E8</f>
        <v>53144</v>
      </c>
      <c r="P9" s="32">
        <f>'[1]12結算'!E9</f>
        <v>47732</v>
      </c>
      <c r="Q9" s="32">
        <f>'[1]12結算'!E10</f>
        <v>5940</v>
      </c>
      <c r="R9" s="32">
        <f>'[1]12結算'!E11</f>
        <v>1520</v>
      </c>
      <c r="S9" s="43">
        <f>'[1]12結算'!E14</f>
        <v>782295</v>
      </c>
      <c r="T9" s="40">
        <f t="shared" si="1"/>
        <v>1415109</v>
      </c>
    </row>
    <row r="10" spans="1:20" s="20" customFormat="1" ht="30" customHeight="1">
      <c r="A10" s="37" t="s">
        <v>271</v>
      </c>
      <c r="B10" s="18"/>
      <c r="C10" s="40">
        <f t="shared" si="2"/>
        <v>782295</v>
      </c>
      <c r="D10" s="32">
        <f>'[1]01結算'!B5</f>
        <v>243600</v>
      </c>
      <c r="E10" s="32">
        <f>'[1]01結算'!B6</f>
        <v>0</v>
      </c>
      <c r="F10" s="32">
        <f>'[1]01結算'!B7</f>
        <v>0</v>
      </c>
      <c r="G10" s="32">
        <f>'[1]01結算'!B8</f>
        <v>0</v>
      </c>
      <c r="H10" s="32">
        <f>'[1]01結算'!B9</f>
        <v>0</v>
      </c>
      <c r="I10" s="32">
        <v>-4100</v>
      </c>
      <c r="J10" s="39">
        <f t="shared" si="0"/>
        <v>1021795</v>
      </c>
      <c r="K10" s="42">
        <f>'[1]01結算'!E4</f>
        <v>13310</v>
      </c>
      <c r="L10" s="32">
        <f>'[1]01結算'!E5</f>
        <v>169534</v>
      </c>
      <c r="M10" s="32">
        <f>'[1]01結算'!E6</f>
        <v>0</v>
      </c>
      <c r="N10" s="32">
        <f>'[1]01結算'!E7</f>
        <v>2750</v>
      </c>
      <c r="O10" s="32">
        <f>'[1]01結算'!E8</f>
        <v>80581</v>
      </c>
      <c r="P10" s="32">
        <f>'[1]01結算'!E9</f>
        <v>20018</v>
      </c>
      <c r="Q10" s="32">
        <f>'[1]01結算'!E10</f>
        <v>20200</v>
      </c>
      <c r="R10" s="32">
        <f>'[1]01結算'!E11</f>
        <v>0</v>
      </c>
      <c r="S10" s="26">
        <f>'[1]01結算'!E14</f>
        <v>715402</v>
      </c>
      <c r="T10" s="40">
        <f t="shared" si="1"/>
        <v>1021795</v>
      </c>
    </row>
    <row r="11" spans="1:20" s="20" customFormat="1" ht="30" customHeight="1">
      <c r="A11" s="37" t="s">
        <v>272</v>
      </c>
      <c r="B11" s="18"/>
      <c r="C11" s="40">
        <f t="shared" si="2"/>
        <v>715402</v>
      </c>
      <c r="D11" s="32">
        <f>'[1]02結算'!B5</f>
        <v>0</v>
      </c>
      <c r="E11" s="32">
        <f>'[1]02結算'!B6</f>
        <v>0</v>
      </c>
      <c r="F11" s="32">
        <f>'[1]02結算'!B7</f>
        <v>0</v>
      </c>
      <c r="G11" s="32">
        <f>'[1]02結算'!B8</f>
        <v>0</v>
      </c>
      <c r="H11" s="32">
        <f>'[1]02結算'!B9</f>
        <v>0</v>
      </c>
      <c r="I11" s="32">
        <v>-4170</v>
      </c>
      <c r="J11" s="39">
        <f t="shared" si="0"/>
        <v>711232</v>
      </c>
      <c r="K11" s="42">
        <f>'[1]02結算'!E4</f>
        <v>20157</v>
      </c>
      <c r="L11" s="32">
        <f>'[1]02結算'!E5</f>
        <v>109865</v>
      </c>
      <c r="M11" s="32">
        <f>'[1]02結算'!E6</f>
        <v>9600</v>
      </c>
      <c r="N11" s="32">
        <f>'[1]02結算'!E7</f>
        <v>18496</v>
      </c>
      <c r="O11" s="32">
        <f>'[1]02結算'!E8</f>
        <v>40543</v>
      </c>
      <c r="P11" s="32">
        <f>'[1]02結算'!E9</f>
        <v>33255</v>
      </c>
      <c r="Q11" s="32">
        <f>'[1]02結算'!E10</f>
        <v>45500</v>
      </c>
      <c r="R11" s="32">
        <f>'[1]02結算'!E11</f>
        <v>19798</v>
      </c>
      <c r="S11" s="43">
        <f>'[1]02結算'!E14</f>
        <v>414018</v>
      </c>
      <c r="T11" s="40">
        <f t="shared" si="1"/>
        <v>711232</v>
      </c>
    </row>
    <row r="12" spans="1:20" s="20" customFormat="1" ht="30" customHeight="1">
      <c r="A12" s="37" t="s">
        <v>273</v>
      </c>
      <c r="B12" s="18"/>
      <c r="C12" s="40">
        <f t="shared" si="2"/>
        <v>414018</v>
      </c>
      <c r="D12" s="32">
        <f>'[1]03結算'!B5</f>
        <v>242400</v>
      </c>
      <c r="E12" s="32">
        <f>'[1]03結算'!B6</f>
        <v>0</v>
      </c>
      <c r="F12" s="32">
        <f>'[1]03結算'!B7</f>
        <v>0</v>
      </c>
      <c r="G12" s="32">
        <f>'[1]03結算'!B8</f>
        <v>0</v>
      </c>
      <c r="H12" s="32">
        <f>'[1]03結算'!B9</f>
        <v>0</v>
      </c>
      <c r="I12" s="32">
        <f>'[1]03結算'!B10</f>
        <v>-4075</v>
      </c>
      <c r="J12" s="39">
        <f t="shared" si="0"/>
        <v>652343</v>
      </c>
      <c r="K12" s="31">
        <f>'[1]03結算'!E4</f>
        <v>29042</v>
      </c>
      <c r="L12" s="41">
        <f>'[1]03結算'!E5</f>
        <v>297079</v>
      </c>
      <c r="M12" s="41">
        <f>'[1]03結算'!E6</f>
        <v>5040</v>
      </c>
      <c r="N12" s="41">
        <f>'[1]03結算'!E7</f>
        <v>7852</v>
      </c>
      <c r="O12" s="41">
        <f>'[1]03結算'!E8</f>
        <v>54363</v>
      </c>
      <c r="P12" s="41">
        <f>'[1]03結算'!E9</f>
        <v>45402</v>
      </c>
      <c r="Q12" s="41">
        <f>'[1]03結算'!E10</f>
        <v>600</v>
      </c>
      <c r="R12" s="41">
        <f>'[1]03結算'!E11</f>
        <v>7825</v>
      </c>
      <c r="S12" s="43">
        <f>'[1]03結算'!E14</f>
        <v>205140</v>
      </c>
      <c r="T12" s="40">
        <f t="shared" si="1"/>
        <v>652343</v>
      </c>
    </row>
    <row r="13" spans="1:20" s="20" customFormat="1" ht="30" customHeight="1">
      <c r="A13" s="26" t="s">
        <v>274</v>
      </c>
      <c r="B13" s="18"/>
      <c r="C13" s="40">
        <f t="shared" si="2"/>
        <v>205140</v>
      </c>
      <c r="D13" s="32">
        <f>'[1]04結算'!B5</f>
        <v>242400</v>
      </c>
      <c r="E13" s="32">
        <f>'[1]04結算'!B6</f>
        <v>548450</v>
      </c>
      <c r="F13" s="32">
        <f>'[1]04結算'!B7</f>
        <v>0</v>
      </c>
      <c r="G13" s="32">
        <f>'[1]04結算'!B8</f>
        <v>0</v>
      </c>
      <c r="H13" s="32">
        <f>'[1]04結算'!B9</f>
        <v>0</v>
      </c>
      <c r="I13" s="32">
        <f>'[1]04結算'!B10</f>
        <v>-3350</v>
      </c>
      <c r="J13" s="39">
        <f t="shared" si="0"/>
        <v>992640</v>
      </c>
      <c r="K13" s="42">
        <f>'[1]04結算'!E4</f>
        <v>39065</v>
      </c>
      <c r="L13" s="32">
        <f>'[1]04結算'!E5</f>
        <v>430032</v>
      </c>
      <c r="M13" s="32">
        <f>'[1]04結算'!E6</f>
        <v>9350</v>
      </c>
      <c r="N13" s="32">
        <f>'[1]04結算'!E7</f>
        <v>10160</v>
      </c>
      <c r="O13" s="32">
        <f>'[1]04結算'!E8</f>
        <v>53313</v>
      </c>
      <c r="P13" s="32">
        <f>'[1]04結算'!E9</f>
        <v>13416</v>
      </c>
      <c r="Q13" s="32">
        <f>'[1]04結算'!E10</f>
        <v>300</v>
      </c>
      <c r="R13" s="32">
        <f>'[1]04結算'!E11</f>
        <v>5825</v>
      </c>
      <c r="S13" s="43">
        <f>'[1]04結算'!E14</f>
        <v>431179</v>
      </c>
      <c r="T13" s="40">
        <f t="shared" si="1"/>
        <v>992640</v>
      </c>
    </row>
    <row r="14" spans="1:20" s="20" customFormat="1" ht="30" customHeight="1">
      <c r="A14" s="37" t="s">
        <v>275</v>
      </c>
      <c r="B14" s="18"/>
      <c r="C14" s="40">
        <f t="shared" si="2"/>
        <v>431179</v>
      </c>
      <c r="D14" s="32">
        <f>'[1]05結算'!B5</f>
        <v>242400</v>
      </c>
      <c r="E14" s="32">
        <f>'[1]05結算'!B6</f>
        <v>0</v>
      </c>
      <c r="F14" s="32">
        <f>'[1]05結算'!B7</f>
        <v>42000</v>
      </c>
      <c r="G14" s="32">
        <f>'[1]05結算'!B8</f>
        <v>99000</v>
      </c>
      <c r="H14" s="32">
        <f>'[1]05結算'!B9</f>
        <v>60000</v>
      </c>
      <c r="I14" s="32">
        <f>'[1]05結算'!B10</f>
        <v>-14775</v>
      </c>
      <c r="J14" s="39">
        <f t="shared" si="0"/>
        <v>859804</v>
      </c>
      <c r="K14" s="42">
        <f>'[1]05結算'!E4</f>
        <v>38532</v>
      </c>
      <c r="L14" s="32">
        <v>278603</v>
      </c>
      <c r="M14" s="32">
        <f>'[1]05結算'!E6</f>
        <v>10200</v>
      </c>
      <c r="N14" s="32">
        <f>'[1]05結算'!E7</f>
        <v>18620</v>
      </c>
      <c r="O14" s="32">
        <f>'[1]05結算'!E8</f>
        <v>57703</v>
      </c>
      <c r="P14" s="32">
        <f>'[1]05結算'!E9</f>
        <v>48006</v>
      </c>
      <c r="Q14" s="32">
        <f>'[1]05結算'!E10</f>
        <v>137150</v>
      </c>
      <c r="R14" s="32">
        <f>'[1]05結算'!E11</f>
        <v>11631</v>
      </c>
      <c r="S14" s="43">
        <f>'[1]05結算'!E14</f>
        <v>259359</v>
      </c>
      <c r="T14" s="40">
        <f t="shared" si="1"/>
        <v>859804</v>
      </c>
    </row>
    <row r="15" spans="1:20" s="20" customFormat="1" ht="30" customHeight="1">
      <c r="A15" s="37" t="s">
        <v>276</v>
      </c>
      <c r="B15" s="18"/>
      <c r="C15" s="40">
        <f t="shared" si="2"/>
        <v>259359</v>
      </c>
      <c r="D15" s="32">
        <f>'[1]06結算'!B5</f>
        <v>416400</v>
      </c>
      <c r="E15" s="32">
        <f>'[1]06結算'!B6</f>
        <v>174000</v>
      </c>
      <c r="F15" s="32">
        <f>'[1]06結算'!B7</f>
        <v>101500</v>
      </c>
      <c r="G15" s="32">
        <f>'[1]06結算'!B8</f>
        <v>77000</v>
      </c>
      <c r="H15" s="32">
        <f>'[1]06結算'!B9</f>
        <v>0</v>
      </c>
      <c r="I15" s="32">
        <f>'[1]06結算'!B10</f>
        <v>-8350</v>
      </c>
      <c r="J15" s="39">
        <f t="shared" si="0"/>
        <v>1019909</v>
      </c>
      <c r="K15" s="42">
        <f>'[1]06結算'!E4</f>
        <v>19575</v>
      </c>
      <c r="L15" s="32">
        <f>'[1]06結算'!E5</f>
        <v>264626</v>
      </c>
      <c r="M15" s="32">
        <f>'[1]06結算'!E6</f>
        <v>3400</v>
      </c>
      <c r="N15" s="32">
        <f>'[1]06結算'!E7</f>
        <v>4430</v>
      </c>
      <c r="O15" s="32">
        <f>'[1]06結算'!E8</f>
        <v>111063</v>
      </c>
      <c r="P15" s="32">
        <f>'[1]06結算'!E9</f>
        <v>37521</v>
      </c>
      <c r="Q15" s="32">
        <f>'[1]06結算'!E10</f>
        <v>9600</v>
      </c>
      <c r="R15" s="32">
        <f>'[1]06結算'!E11</f>
        <v>6834</v>
      </c>
      <c r="S15" s="43">
        <f>'[1]06結算'!E14</f>
        <v>562860</v>
      </c>
      <c r="T15" s="40">
        <f t="shared" si="1"/>
        <v>1019909</v>
      </c>
    </row>
    <row r="16" spans="1:20" s="20" customFormat="1" ht="39" customHeight="1">
      <c r="A16" s="81" t="s">
        <v>277</v>
      </c>
      <c r="B16" s="18" t="s">
        <v>278</v>
      </c>
      <c r="C16" s="40">
        <f>C4</f>
        <v>1018971</v>
      </c>
      <c r="D16" s="44">
        <f aca="true" t="shared" si="3" ref="D16:I16">SUM(D4:D15)</f>
        <v>3038300</v>
      </c>
      <c r="E16" s="44">
        <f t="shared" si="3"/>
        <v>722450</v>
      </c>
      <c r="F16" s="44">
        <f t="shared" si="3"/>
        <v>143500</v>
      </c>
      <c r="G16" s="44">
        <f t="shared" si="3"/>
        <v>476400</v>
      </c>
      <c r="H16" s="44">
        <f t="shared" si="3"/>
        <v>108000</v>
      </c>
      <c r="I16" s="44">
        <f t="shared" si="3"/>
        <v>-93210</v>
      </c>
      <c r="J16" s="45">
        <f t="shared" si="0"/>
        <v>5414411</v>
      </c>
      <c r="K16" s="46">
        <f aca="true" t="shared" si="4" ref="K16:R16">SUM(K4:K15)</f>
        <v>300847</v>
      </c>
      <c r="L16" s="44">
        <f t="shared" si="4"/>
        <v>2836118</v>
      </c>
      <c r="M16" s="44">
        <f t="shared" si="4"/>
        <v>62470</v>
      </c>
      <c r="N16" s="44">
        <f t="shared" si="4"/>
        <v>121393</v>
      </c>
      <c r="O16" s="44">
        <f t="shared" si="4"/>
        <v>621962</v>
      </c>
      <c r="P16" s="44">
        <f t="shared" si="4"/>
        <v>382324</v>
      </c>
      <c r="Q16" s="44">
        <f t="shared" si="4"/>
        <v>446094</v>
      </c>
      <c r="R16" s="44">
        <f t="shared" si="4"/>
        <v>80343</v>
      </c>
      <c r="S16" s="40">
        <f>S15</f>
        <v>562860</v>
      </c>
      <c r="T16" s="40">
        <f t="shared" si="1"/>
        <v>5414411</v>
      </c>
    </row>
    <row r="17" spans="1:20" s="20" customFormat="1" ht="41.25" customHeight="1">
      <c r="A17" s="82"/>
      <c r="B17" s="21" t="s">
        <v>279</v>
      </c>
      <c r="C17" s="47">
        <f>C16/J16</f>
        <v>0.18819609372099755</v>
      </c>
      <c r="D17" s="47">
        <f>D16/J16</f>
        <v>0.5611506034543738</v>
      </c>
      <c r="E17" s="47">
        <f>E16/J16</f>
        <v>0.13343094936826924</v>
      </c>
      <c r="F17" s="47">
        <f>F16/J16</f>
        <v>0.0265033445004452</v>
      </c>
      <c r="G17" s="47">
        <f>G16/J16</f>
        <v>0.08798740989555466</v>
      </c>
      <c r="H17" s="47">
        <f>H16/J16</f>
        <v>0.01994676798639778</v>
      </c>
      <c r="I17" s="47">
        <f>I16/J16</f>
        <v>-0.017215168926038308</v>
      </c>
      <c r="J17" s="47">
        <f>(C16+D16+E16+F16+G16+H16+I16)/J16</f>
        <v>1</v>
      </c>
      <c r="K17" s="48">
        <f>K16/(T16-S16-O16)</f>
        <v>0.07112913335078183</v>
      </c>
      <c r="L17" s="47">
        <f>L16/(T16-S16-O16)</f>
        <v>0.6705422205325388</v>
      </c>
      <c r="M17" s="47">
        <f>M16/(T16-S16-O16)</f>
        <v>0.014769756588642538</v>
      </c>
      <c r="N17" s="47">
        <f>N16/(T16-S16-O16)</f>
        <v>0.02870089741580092</v>
      </c>
      <c r="O17" s="47"/>
      <c r="P17" s="47">
        <f>P16/(T16-S16-O16)</f>
        <v>0.09039270718738866</v>
      </c>
      <c r="Q17" s="47">
        <f>Q16/(T16-S16-O16)</f>
        <v>0.10546982224514014</v>
      </c>
      <c r="R17" s="47">
        <f>R16/(T16-S16-O16)</f>
        <v>0.018995462679707177</v>
      </c>
      <c r="S17" s="49" t="s">
        <v>280</v>
      </c>
      <c r="T17" s="50">
        <f>(K16+L16+M16+N16+P16+Q16+R16)/(T16-S16-O16)</f>
        <v>1</v>
      </c>
    </row>
    <row r="18" spans="1:20" ht="82.5" customHeight="1">
      <c r="A18" s="51" t="s">
        <v>281</v>
      </c>
      <c r="B18" s="83" t="s">
        <v>282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ht="33.75" customHeight="1">
      <c r="A19" s="76" t="s">
        <v>283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132.75" customHeight="1">
      <c r="A20" s="77" t="s">
        <v>284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</sheetData>
  <sheetProtection sheet="1" objects="1" scenarios="1" selectLockedCells="1"/>
  <mergeCells count="10">
    <mergeCell ref="A19:T19"/>
    <mergeCell ref="A20:T20"/>
    <mergeCell ref="A1:H1"/>
    <mergeCell ref="I1:T1"/>
    <mergeCell ref="A16:A17"/>
    <mergeCell ref="B18:T18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selection activeCell="J13" sqref="J13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4.50390625" style="11" customWidth="1"/>
    <col min="8" max="8" width="11.75390625" style="1" customWidth="1"/>
    <col min="9" max="16384" width="8.875" style="1" customWidth="1"/>
  </cols>
  <sheetData>
    <row r="1" spans="1:8" ht="25.5">
      <c r="A1" s="55" t="str">
        <f>'[1]07結算'!A1:C1</f>
        <v>   嘉義縣溪口鄉溪口國民（中）小學</v>
      </c>
      <c r="B1" s="55"/>
      <c r="C1" s="55"/>
      <c r="D1" s="54" t="s">
        <v>35</v>
      </c>
      <c r="E1" s="54"/>
      <c r="F1" s="54"/>
      <c r="G1" s="54"/>
      <c r="H1" s="54"/>
    </row>
    <row r="2" spans="1:8" ht="25.5" customHeight="1">
      <c r="A2" s="53" t="s">
        <v>36</v>
      </c>
      <c r="B2" s="53"/>
      <c r="C2" s="53"/>
      <c r="D2" s="53" t="s">
        <v>37</v>
      </c>
      <c r="E2" s="53"/>
      <c r="F2" s="53"/>
      <c r="G2" s="53" t="s">
        <v>0</v>
      </c>
      <c r="H2" s="53"/>
    </row>
    <row r="3" spans="1:8" ht="25.5" customHeight="1">
      <c r="A3" s="2" t="s">
        <v>38</v>
      </c>
      <c r="B3" s="3" t="s">
        <v>39</v>
      </c>
      <c r="C3" s="2" t="s">
        <v>40</v>
      </c>
      <c r="D3" s="2" t="s">
        <v>41</v>
      </c>
      <c r="E3" s="3" t="s">
        <v>42</v>
      </c>
      <c r="F3" s="2" t="s">
        <v>43</v>
      </c>
      <c r="G3" s="3" t="s">
        <v>42</v>
      </c>
      <c r="H3" s="2" t="s">
        <v>43</v>
      </c>
    </row>
    <row r="4" spans="1:8" ht="25.5" customHeight="1">
      <c r="A4" s="2" t="s">
        <v>44</v>
      </c>
      <c r="B4" s="4">
        <f>'[1]08分類帳'!P4</f>
        <v>991907</v>
      </c>
      <c r="C4" s="56" t="s">
        <v>45</v>
      </c>
      <c r="D4" s="2" t="s">
        <v>46</v>
      </c>
      <c r="E4" s="4">
        <f>'[1]08分類帳'!G48</f>
        <v>16524</v>
      </c>
      <c r="F4" s="5">
        <f>E4/(E13-E8)</f>
        <v>0.09466031931531098</v>
      </c>
      <c r="G4" s="4">
        <f>'[1]08分類帳'!G49</f>
        <v>16524</v>
      </c>
      <c r="H4" s="5">
        <f>G4/(G13-G8)</f>
        <v>0.08289604382594039</v>
      </c>
    </row>
    <row r="5" spans="1:8" ht="25.5" customHeight="1">
      <c r="A5" s="2" t="s">
        <v>47</v>
      </c>
      <c r="B5" s="4">
        <f>'[1]08分類帳'!F52</f>
        <v>0</v>
      </c>
      <c r="C5" s="57"/>
      <c r="D5" s="2" t="s">
        <v>48</v>
      </c>
      <c r="E5" s="4">
        <f>'[1]08分類帳'!H48</f>
        <v>0</v>
      </c>
      <c r="F5" s="5">
        <f>E5/(E13-E8)</f>
        <v>0</v>
      </c>
      <c r="G5" s="4">
        <f>'[1]08分類帳'!H49</f>
        <v>0</v>
      </c>
      <c r="H5" s="5">
        <f>G5/(G13-G8)</f>
        <v>0</v>
      </c>
    </row>
    <row r="6" spans="1:8" ht="29.25" customHeight="1">
      <c r="A6" s="6" t="s">
        <v>49</v>
      </c>
      <c r="B6" s="4">
        <f>'[1]08分類帳'!G52</f>
        <v>0</v>
      </c>
      <c r="C6" s="57"/>
      <c r="D6" s="2" t="s">
        <v>50</v>
      </c>
      <c r="E6" s="4">
        <f>'[1]08分類帳'!I48</f>
        <v>8400</v>
      </c>
      <c r="F6" s="5">
        <f>E6/(E13-E8)</f>
        <v>0.04812071424888721</v>
      </c>
      <c r="G6" s="4">
        <f>'[1]08分類帳'!I49</f>
        <v>8400</v>
      </c>
      <c r="H6" s="5">
        <f>G6/(G13-G8)</f>
        <v>0.04214032728987528</v>
      </c>
    </row>
    <row r="7" spans="1:8" ht="30" customHeight="1">
      <c r="A7" s="7" t="s">
        <v>51</v>
      </c>
      <c r="B7" s="4">
        <f>'[1]08分類帳'!H52</f>
        <v>0</v>
      </c>
      <c r="C7" s="57"/>
      <c r="D7" s="2" t="s">
        <v>52</v>
      </c>
      <c r="E7" s="4">
        <f>'[1]08分類帳'!J48</f>
        <v>5080</v>
      </c>
      <c r="F7" s="5">
        <f>E7/(E13-E8)</f>
        <v>0.02910157480766036</v>
      </c>
      <c r="G7" s="4">
        <f>'[1]08分類帳'!J49</f>
        <v>5080</v>
      </c>
      <c r="H7" s="5">
        <f>G7/(G13-G8)</f>
        <v>0.025484864599115052</v>
      </c>
    </row>
    <row r="8" spans="1:8" ht="30" customHeight="1">
      <c r="A8" s="7" t="s">
        <v>53</v>
      </c>
      <c r="B8" s="4">
        <f>'[1]08分類帳'!I52</f>
        <v>0</v>
      </c>
      <c r="C8" s="57"/>
      <c r="D8" s="2" t="s">
        <v>54</v>
      </c>
      <c r="E8" s="4">
        <f>'[1]08分類帳'!K48</f>
        <v>9529</v>
      </c>
      <c r="F8" s="5"/>
      <c r="G8" s="4">
        <f>'[1]08分類帳'!K49</f>
        <v>11820</v>
      </c>
      <c r="H8" s="5"/>
    </row>
    <row r="9" spans="1:8" ht="32.25" customHeight="1">
      <c r="A9" s="8" t="s">
        <v>55</v>
      </c>
      <c r="B9" s="4">
        <f>'[1]08分類帳'!J52</f>
        <v>0</v>
      </c>
      <c r="C9" s="57"/>
      <c r="D9" s="2" t="s">
        <v>56</v>
      </c>
      <c r="E9" s="4">
        <f>'[1]08分類帳'!L48</f>
        <v>32134</v>
      </c>
      <c r="F9" s="5">
        <f>E9/(E13-E8)</f>
        <v>0.18408464662782636</v>
      </c>
      <c r="G9" s="4">
        <f>'[1]08分類帳'!L49</f>
        <v>41723</v>
      </c>
      <c r="H9" s="5">
        <f>G9/(G13-G8)</f>
        <v>0.2093120089899365</v>
      </c>
    </row>
    <row r="10" spans="1:8" ht="30" customHeight="1">
      <c r="A10" s="2" t="s">
        <v>57</v>
      </c>
      <c r="B10" s="4">
        <f>'[1]08分類帳'!K52</f>
        <v>0</v>
      </c>
      <c r="C10" s="57"/>
      <c r="D10" s="2" t="s">
        <v>58</v>
      </c>
      <c r="E10" s="4">
        <f>'[1]08分類帳'!M48</f>
        <v>104790</v>
      </c>
      <c r="F10" s="5">
        <f>E10/(E13-E8)</f>
        <v>0.6003059102548679</v>
      </c>
      <c r="G10" s="4">
        <f>'[1]08分類帳'!M49</f>
        <v>117894</v>
      </c>
      <c r="H10" s="5">
        <f>G10/(G13-G8)</f>
        <v>0.5914394935133996</v>
      </c>
    </row>
    <row r="11" spans="1:8" ht="27" customHeight="1">
      <c r="A11" s="8"/>
      <c r="B11" s="4">
        <f>'[1]08分類帳'!L52</f>
        <v>0</v>
      </c>
      <c r="C11" s="57"/>
      <c r="D11" s="2" t="s">
        <v>59</v>
      </c>
      <c r="E11" s="4">
        <v>7633</v>
      </c>
      <c r="F11" s="5">
        <f>E11/(E13-E8)</f>
        <v>0.04372683474544715</v>
      </c>
      <c r="G11" s="4">
        <f>'[1]08分類帳'!N49</f>
        <v>9713</v>
      </c>
      <c r="H11" s="5">
        <f>G11/(G13-G8)</f>
        <v>0.04872726178173317</v>
      </c>
    </row>
    <row r="12" spans="1:8" ht="25.5" customHeight="1">
      <c r="A12" s="2"/>
      <c r="B12" s="4">
        <f>'[1]08分類帳'!M52</f>
        <v>0</v>
      </c>
      <c r="C12" s="58" t="s">
        <v>60</v>
      </c>
      <c r="D12" s="8"/>
      <c r="E12" s="4"/>
      <c r="F12" s="5"/>
      <c r="G12" s="4"/>
      <c r="H12" s="5"/>
    </row>
    <row r="13" spans="1:8" ht="27" customHeight="1">
      <c r="A13" s="2"/>
      <c r="B13" s="4">
        <f>'[1]08分類帳'!N52</f>
        <v>0</v>
      </c>
      <c r="C13" s="58"/>
      <c r="D13" s="2" t="s">
        <v>61</v>
      </c>
      <c r="E13" s="4">
        <f>SUM(E4:E12)</f>
        <v>184090</v>
      </c>
      <c r="F13" s="5">
        <f>(E13-E8)/(E13-E8)</f>
        <v>1</v>
      </c>
      <c r="G13" s="4">
        <f>SUM(G4:G12)</f>
        <v>211154</v>
      </c>
      <c r="H13" s="9">
        <f>(G13-G8)/(G13-G8)</f>
        <v>1</v>
      </c>
    </row>
    <row r="14" spans="1:8" ht="33" customHeight="1">
      <c r="A14" s="2" t="s">
        <v>62</v>
      </c>
      <c r="B14" s="4">
        <f>SUM(B5:B13)</f>
        <v>0</v>
      </c>
      <c r="C14" s="58"/>
      <c r="D14" s="2" t="s">
        <v>63</v>
      </c>
      <c r="E14" s="4">
        <f>'[1]08分類帳'!P49</f>
        <v>807817</v>
      </c>
      <c r="F14" s="5"/>
      <c r="G14" s="4">
        <f>E14</f>
        <v>807817</v>
      </c>
      <c r="H14" s="10"/>
    </row>
    <row r="15" spans="1:8" ht="33" customHeight="1">
      <c r="A15" s="2" t="s">
        <v>64</v>
      </c>
      <c r="B15" s="4">
        <f>B14+B4</f>
        <v>991907</v>
      </c>
      <c r="C15" s="59"/>
      <c r="D15" s="2" t="s">
        <v>64</v>
      </c>
      <c r="E15" s="4">
        <f>E13+E14</f>
        <v>991907</v>
      </c>
      <c r="F15" s="9">
        <f>SUM(F4:F11)</f>
        <v>1</v>
      </c>
      <c r="G15" s="4">
        <f>G13+G14</f>
        <v>1018971</v>
      </c>
      <c r="H15" s="9">
        <f>SUM(H4:H11)</f>
        <v>1</v>
      </c>
    </row>
    <row r="16" spans="1:8" ht="66.75" customHeight="1">
      <c r="A16" s="2" t="s">
        <v>65</v>
      </c>
      <c r="B16" s="60" t="s">
        <v>66</v>
      </c>
      <c r="C16" s="60"/>
      <c r="D16" s="60"/>
      <c r="E16" s="60"/>
      <c r="F16" s="60"/>
      <c r="G16" s="60"/>
      <c r="H16" s="60"/>
    </row>
    <row r="17" spans="1:8" ht="27" customHeight="1">
      <c r="A17" s="61" t="s">
        <v>67</v>
      </c>
      <c r="B17" s="61"/>
      <c r="C17" s="61"/>
      <c r="D17" s="61"/>
      <c r="E17" s="61"/>
      <c r="F17" s="61"/>
      <c r="G17" s="61"/>
      <c r="H17" s="61"/>
    </row>
  </sheetData>
  <mergeCells count="9">
    <mergeCell ref="C4:C11"/>
    <mergeCell ref="C12:C15"/>
    <mergeCell ref="B16:H16"/>
    <mergeCell ref="A17:H17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3.875" style="11" customWidth="1"/>
    <col min="3" max="3" width="39.75390625" style="1" customWidth="1"/>
    <col min="4" max="4" width="14.875" style="1" customWidth="1"/>
    <col min="5" max="5" width="14.50390625" style="11" customWidth="1"/>
    <col min="6" max="6" width="12.25390625" style="1" customWidth="1"/>
    <col min="7" max="7" width="14.625" style="11" customWidth="1"/>
    <col min="8" max="8" width="11.75390625" style="1" customWidth="1"/>
    <col min="9" max="16384" width="8.875" style="1" customWidth="1"/>
  </cols>
  <sheetData>
    <row r="1" spans="1:8" ht="25.5">
      <c r="A1" s="55" t="str">
        <f>'[1]08結算'!A1:C1</f>
        <v>   嘉義縣溪口鄉溪口國民（中）小學</v>
      </c>
      <c r="B1" s="55"/>
      <c r="C1" s="55"/>
      <c r="D1" s="54" t="s">
        <v>68</v>
      </c>
      <c r="E1" s="54"/>
      <c r="F1" s="54"/>
      <c r="G1" s="54"/>
      <c r="H1" s="54"/>
    </row>
    <row r="2" spans="1:8" ht="25.5" customHeight="1">
      <c r="A2" s="53" t="s">
        <v>36</v>
      </c>
      <c r="B2" s="53"/>
      <c r="C2" s="53"/>
      <c r="D2" s="53" t="s">
        <v>37</v>
      </c>
      <c r="E2" s="53"/>
      <c r="F2" s="53"/>
      <c r="G2" s="53" t="s">
        <v>0</v>
      </c>
      <c r="H2" s="53"/>
    </row>
    <row r="3" spans="1:8" ht="25.5" customHeight="1">
      <c r="A3" s="2" t="s">
        <v>38</v>
      </c>
      <c r="B3" s="3" t="s">
        <v>39</v>
      </c>
      <c r="C3" s="2" t="s">
        <v>40</v>
      </c>
      <c r="D3" s="2" t="s">
        <v>41</v>
      </c>
      <c r="E3" s="3" t="s">
        <v>42</v>
      </c>
      <c r="F3" s="2" t="s">
        <v>43</v>
      </c>
      <c r="G3" s="3" t="s">
        <v>42</v>
      </c>
      <c r="H3" s="2" t="s">
        <v>43</v>
      </c>
    </row>
    <row r="4" spans="1:8" ht="25.5" customHeight="1">
      <c r="A4" s="2" t="s">
        <v>44</v>
      </c>
      <c r="B4" s="4">
        <f>'[1]09分類帳'!F4</f>
        <v>807817</v>
      </c>
      <c r="C4" s="56" t="s">
        <v>69</v>
      </c>
      <c r="D4" s="2" t="s">
        <v>46</v>
      </c>
      <c r="E4" s="4">
        <f>'[1]09分類帳'!G48</f>
        <v>27962</v>
      </c>
      <c r="F4" s="5">
        <f>E4/(E13-E8)</f>
        <v>0.07995059200951561</v>
      </c>
      <c r="G4" s="4">
        <f>'[1]09分類帳'!G49</f>
        <v>44486</v>
      </c>
      <c r="H4" s="5">
        <f>G4/(G13-G8)</f>
        <v>0.08101989709966763</v>
      </c>
    </row>
    <row r="5" spans="1:8" ht="25.5" customHeight="1">
      <c r="A5" s="2" t="s">
        <v>47</v>
      </c>
      <c r="B5" s="4">
        <v>413500</v>
      </c>
      <c r="C5" s="57"/>
      <c r="D5" s="2" t="s">
        <v>48</v>
      </c>
      <c r="E5" s="4">
        <f>'[1]09分類帳'!H48</f>
        <v>234745</v>
      </c>
      <c r="F5" s="5">
        <f>E5/(E13-E8)</f>
        <v>0.671196685547305</v>
      </c>
      <c r="G5" s="4">
        <f>'[1]09分類帳'!H49</f>
        <v>234745</v>
      </c>
      <c r="H5" s="5">
        <f>G5/(G13-G8)</f>
        <v>0.42752811546692165</v>
      </c>
    </row>
    <row r="6" spans="1:8" ht="29.25" customHeight="1">
      <c r="A6" s="6" t="s">
        <v>49</v>
      </c>
      <c r="B6" s="4">
        <f>'[1]09分類帳'!G52</f>
        <v>0</v>
      </c>
      <c r="C6" s="57"/>
      <c r="D6" s="2" t="s">
        <v>50</v>
      </c>
      <c r="E6" s="4">
        <f>'[1]09分類帳'!I48</f>
        <v>6720</v>
      </c>
      <c r="F6" s="5">
        <f>E6/(E13-E8)</f>
        <v>0.019214218521706062</v>
      </c>
      <c r="G6" s="4">
        <f>'[1]09分類帳'!I49</f>
        <v>15120</v>
      </c>
      <c r="H6" s="5">
        <f>G6/(G13-G8)</f>
        <v>0.027537221691025817</v>
      </c>
    </row>
    <row r="7" spans="1:8" ht="33" customHeight="1">
      <c r="A7" s="7" t="s">
        <v>51</v>
      </c>
      <c r="B7" s="4">
        <f>'[1]09分類帳'!H52</f>
        <v>0</v>
      </c>
      <c r="C7" s="57"/>
      <c r="D7" s="2" t="s">
        <v>52</v>
      </c>
      <c r="E7" s="4">
        <f>'[1]09分類帳'!J48</f>
        <v>14260</v>
      </c>
      <c r="F7" s="5">
        <f>E7/(E13-E8)</f>
        <v>0.040773029184453635</v>
      </c>
      <c r="G7" s="4">
        <f>'[1]09分類帳'!J49</f>
        <v>19340</v>
      </c>
      <c r="H7" s="5">
        <f>G7/(G13-G8)</f>
        <v>0.03522287483494969</v>
      </c>
    </row>
    <row r="8" spans="1:8" ht="30" customHeight="1">
      <c r="A8" s="7" t="s">
        <v>53</v>
      </c>
      <c r="B8" s="4">
        <v>103200</v>
      </c>
      <c r="C8" s="57"/>
      <c r="D8" s="2" t="s">
        <v>54</v>
      </c>
      <c r="E8" s="4">
        <f>'[1]09分類帳'!K48</f>
        <v>53144</v>
      </c>
      <c r="F8" s="5"/>
      <c r="G8" s="4">
        <f>'[1]09分類帳'!K49</f>
        <v>64964</v>
      </c>
      <c r="H8" s="5"/>
    </row>
    <row r="9" spans="1:8" ht="32.25" customHeight="1">
      <c r="A9" s="8" t="s">
        <v>55</v>
      </c>
      <c r="B9" s="4">
        <f>'[1]09分類帳'!J52</f>
        <v>0</v>
      </c>
      <c r="C9" s="57"/>
      <c r="D9" s="2" t="s">
        <v>56</v>
      </c>
      <c r="E9" s="4">
        <f>'[1]09分類帳'!L48</f>
        <v>11451</v>
      </c>
      <c r="F9" s="5">
        <f>E9/(E13-E8)</f>
        <v>0.03274137147203216</v>
      </c>
      <c r="G9" s="4">
        <f>'[1]09分類帳'!L49</f>
        <v>53174</v>
      </c>
      <c r="H9" s="5">
        <f>G9/(G13-G8)</f>
        <v>0.09684287210308246</v>
      </c>
    </row>
    <row r="10" spans="1:8" ht="30" customHeight="1">
      <c r="A10" s="2" t="s">
        <v>57</v>
      </c>
      <c r="B10" s="4">
        <v>14580</v>
      </c>
      <c r="C10" s="57"/>
      <c r="D10" s="2" t="s">
        <v>58</v>
      </c>
      <c r="E10" s="4">
        <f>'[1]09分類帳'!M48</f>
        <v>49200</v>
      </c>
      <c r="F10" s="5">
        <f>E10/(E13-E8)</f>
        <v>0.14067552846249082</v>
      </c>
      <c r="G10" s="4">
        <f>'[1]09分類帳'!M49</f>
        <v>167094</v>
      </c>
      <c r="H10" s="5">
        <f>G10/(G13-G8)</f>
        <v>0.3043190820926103</v>
      </c>
    </row>
    <row r="11" spans="1:8" ht="24" customHeight="1">
      <c r="A11" s="8"/>
      <c r="B11" s="4">
        <f>'[1]09分類帳'!L52</f>
        <v>0</v>
      </c>
      <c r="C11" s="57"/>
      <c r="D11" s="2" t="s">
        <v>59</v>
      </c>
      <c r="E11" s="4">
        <f>'[1]09分類帳'!N48</f>
        <v>5403</v>
      </c>
      <c r="F11" s="5">
        <f>E11/(E13-E8)</f>
        <v>0.015448574802496704</v>
      </c>
      <c r="G11" s="4">
        <f>'[1]09分類帳'!N49</f>
        <v>15116</v>
      </c>
      <c r="H11" s="5">
        <f>G11/(G13-G8)</f>
        <v>0.027529936711742475</v>
      </c>
    </row>
    <row r="12" spans="1:8" ht="25.5" customHeight="1">
      <c r="A12" s="2"/>
      <c r="B12" s="4">
        <f>'[1]09分類帳'!M52</f>
        <v>0</v>
      </c>
      <c r="C12" s="58" t="s">
        <v>70</v>
      </c>
      <c r="D12" s="8"/>
      <c r="E12" s="4"/>
      <c r="F12" s="5"/>
      <c r="G12" s="4"/>
      <c r="H12" s="5"/>
    </row>
    <row r="13" spans="1:8" ht="30" customHeight="1">
      <c r="A13" s="2"/>
      <c r="B13" s="4">
        <f>'[1]09分類帳'!N52</f>
        <v>0</v>
      </c>
      <c r="C13" s="58"/>
      <c r="D13" s="2" t="s">
        <v>61</v>
      </c>
      <c r="E13" s="4">
        <f>SUM(E4:E12)</f>
        <v>402885</v>
      </c>
      <c r="F13" s="5">
        <f>(E13-E8)/(E13-E8)</f>
        <v>1</v>
      </c>
      <c r="G13" s="4">
        <f>SUM(G4:G12)</f>
        <v>614039</v>
      </c>
      <c r="H13" s="9">
        <f>(G13-G8)/(G13-G8)</f>
        <v>1</v>
      </c>
    </row>
    <row r="14" spans="1:8" ht="35.25" customHeight="1">
      <c r="A14" s="2" t="s">
        <v>62</v>
      </c>
      <c r="B14" s="4">
        <f>SUM(B5:B13)</f>
        <v>531280</v>
      </c>
      <c r="C14" s="58"/>
      <c r="D14" s="2" t="s">
        <v>63</v>
      </c>
      <c r="E14" s="4">
        <f>'[1]09分類帳'!P49</f>
        <v>936212</v>
      </c>
      <c r="F14" s="5"/>
      <c r="G14" s="4">
        <f>E14</f>
        <v>936212</v>
      </c>
      <c r="H14" s="10"/>
    </row>
    <row r="15" spans="1:8" ht="33" customHeight="1">
      <c r="A15" s="2" t="s">
        <v>64</v>
      </c>
      <c r="B15" s="4">
        <f>B14+B4</f>
        <v>1339097</v>
      </c>
      <c r="C15" s="59"/>
      <c r="D15" s="2" t="s">
        <v>64</v>
      </c>
      <c r="E15" s="4">
        <f>E13+E14</f>
        <v>1339097</v>
      </c>
      <c r="F15" s="9">
        <f>SUM(F4:F11)</f>
        <v>0.9999999999999999</v>
      </c>
      <c r="G15" s="4">
        <f>G13+G14</f>
        <v>1550251</v>
      </c>
      <c r="H15" s="9">
        <f>SUM(H4:H11)</f>
        <v>1</v>
      </c>
    </row>
    <row r="16" spans="1:8" ht="66.75" customHeight="1">
      <c r="A16" s="2" t="s">
        <v>65</v>
      </c>
      <c r="B16" s="60" t="s">
        <v>71</v>
      </c>
      <c r="C16" s="60"/>
      <c r="D16" s="60"/>
      <c r="E16" s="60"/>
      <c r="F16" s="60"/>
      <c r="G16" s="60"/>
      <c r="H16" s="60"/>
    </row>
    <row r="17" spans="1:8" ht="27" customHeight="1">
      <c r="A17" s="61" t="s">
        <v>67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12:C15"/>
    <mergeCell ref="C4:C1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12" sqref="C12:C15"/>
    </sheetView>
  </sheetViews>
  <sheetFormatPr defaultColWidth="9.00390625" defaultRowHeight="16.5"/>
  <cols>
    <col min="1" max="1" width="13.875" style="1" customWidth="1"/>
    <col min="2" max="2" width="14.75390625" style="11" customWidth="1"/>
    <col min="3" max="3" width="42.375" style="1" customWidth="1"/>
    <col min="4" max="4" width="14.875" style="1" customWidth="1"/>
    <col min="5" max="5" width="15.50390625" style="11" customWidth="1"/>
    <col min="6" max="6" width="12.625" style="1" customWidth="1"/>
    <col min="7" max="7" width="15.00390625" style="11" customWidth="1"/>
    <col min="8" max="8" width="11.00390625" style="1" customWidth="1"/>
    <col min="9" max="16384" width="8.875" style="1" customWidth="1"/>
  </cols>
  <sheetData>
    <row r="1" spans="1:8" ht="29.25" customHeight="1">
      <c r="A1" s="55" t="str">
        <f>'[1]09結算'!A1:C1</f>
        <v>   嘉義縣溪口鄉溪口國民（中）小學</v>
      </c>
      <c r="B1" s="55"/>
      <c r="C1" s="55"/>
      <c r="D1" s="54" t="s">
        <v>72</v>
      </c>
      <c r="E1" s="54"/>
      <c r="F1" s="54"/>
      <c r="G1" s="54"/>
      <c r="H1" s="54"/>
    </row>
    <row r="2" spans="1:8" ht="25.5" customHeight="1">
      <c r="A2" s="53" t="s">
        <v>73</v>
      </c>
      <c r="B2" s="53"/>
      <c r="C2" s="53"/>
      <c r="D2" s="53" t="s">
        <v>74</v>
      </c>
      <c r="E2" s="53"/>
      <c r="F2" s="53"/>
      <c r="G2" s="53" t="s">
        <v>0</v>
      </c>
      <c r="H2" s="53"/>
    </row>
    <row r="3" spans="1:8" ht="25.5" customHeight="1">
      <c r="A3" s="2" t="s">
        <v>75</v>
      </c>
      <c r="B3" s="3" t="s">
        <v>76</v>
      </c>
      <c r="C3" s="2" t="s">
        <v>77</v>
      </c>
      <c r="D3" s="2" t="s">
        <v>78</v>
      </c>
      <c r="E3" s="3" t="s">
        <v>79</v>
      </c>
      <c r="F3" s="2" t="s">
        <v>80</v>
      </c>
      <c r="G3" s="3" t="s">
        <v>79</v>
      </c>
      <c r="H3" s="2" t="s">
        <v>80</v>
      </c>
    </row>
    <row r="4" spans="1:8" ht="25.5" customHeight="1">
      <c r="A4" s="2" t="s">
        <v>81</v>
      </c>
      <c r="B4" s="4">
        <f>'[1]10分類帳'!P4</f>
        <v>936212</v>
      </c>
      <c r="C4" s="56" t="s">
        <v>82</v>
      </c>
      <c r="D4" s="2" t="s">
        <v>83</v>
      </c>
      <c r="E4" s="4">
        <f>'[1]10分類帳'!G48</f>
        <v>21544</v>
      </c>
      <c r="F4" s="5">
        <f>E4/(E13-E8)</f>
        <v>0.05668862043832113</v>
      </c>
      <c r="G4" s="4">
        <f>'[1]10分類帳'!G49</f>
        <v>66030</v>
      </c>
      <c r="H4" s="5">
        <f>G4/(G13-G8)</f>
        <v>0.07106755238312547</v>
      </c>
    </row>
    <row r="5" spans="1:8" ht="25.5" customHeight="1">
      <c r="A5" s="2" t="s">
        <v>84</v>
      </c>
      <c r="B5" s="4">
        <f>'[1]10分類帳'!F52</f>
        <v>411600</v>
      </c>
      <c r="C5" s="57"/>
      <c r="D5" s="2" t="s">
        <v>85</v>
      </c>
      <c r="E5" s="4">
        <f>'[1]10分類帳'!H48</f>
        <v>277169</v>
      </c>
      <c r="F5" s="5">
        <f>E5/(E13-E8)</f>
        <v>0.7293134161840433</v>
      </c>
      <c r="G5" s="4">
        <f>'[1]10分類帳'!H49</f>
        <v>511914</v>
      </c>
      <c r="H5" s="5">
        <f>G5/(G13-G8)</f>
        <v>0.5509688779441965</v>
      </c>
    </row>
    <row r="6" spans="1:8" ht="29.25" customHeight="1">
      <c r="A6" s="6" t="s">
        <v>86</v>
      </c>
      <c r="B6" s="4">
        <f>'[1]10分類帳'!G52</f>
        <v>0</v>
      </c>
      <c r="C6" s="57"/>
      <c r="D6" s="2" t="s">
        <v>87</v>
      </c>
      <c r="E6" s="4">
        <f>'[1]10分類帳'!I48</f>
        <v>3360</v>
      </c>
      <c r="F6" s="5">
        <f>E6/(E13-E8)</f>
        <v>0.008841151349459663</v>
      </c>
      <c r="G6" s="4">
        <f>'[1]10分類帳'!I49</f>
        <v>18480</v>
      </c>
      <c r="H6" s="5">
        <f>G6/(G13-G8)</f>
        <v>0.019889873815540794</v>
      </c>
    </row>
    <row r="7" spans="1:8" ht="32.25" customHeight="1">
      <c r="A7" s="7" t="s">
        <v>88</v>
      </c>
      <c r="B7" s="4">
        <f>'[1]10分類帳'!H52</f>
        <v>0</v>
      </c>
      <c r="C7" s="57"/>
      <c r="D7" s="2" t="s">
        <v>89</v>
      </c>
      <c r="E7" s="4">
        <f>'[1]10分類帳'!J48</f>
        <v>18850</v>
      </c>
      <c r="F7" s="5">
        <f>E7/(E13-E8)</f>
        <v>0.049599911588486506</v>
      </c>
      <c r="G7" s="4">
        <f>'[1]10分類帳'!J49</f>
        <v>38190</v>
      </c>
      <c r="H7" s="5">
        <f>G7/(G13-G8)</f>
        <v>0.041103586635038034</v>
      </c>
    </row>
    <row r="8" spans="1:8" ht="30" customHeight="1">
      <c r="A8" s="7" t="s">
        <v>90</v>
      </c>
      <c r="B8" s="4">
        <f>'[1]10分類帳'!I52</f>
        <v>0</v>
      </c>
      <c r="C8" s="57"/>
      <c r="D8" s="2" t="s">
        <v>91</v>
      </c>
      <c r="E8" s="4">
        <f>'[1]10分類帳'!K48</f>
        <v>53144</v>
      </c>
      <c r="F8" s="5"/>
      <c r="G8" s="4">
        <f>'[1]10分類帳'!K48</f>
        <v>53144</v>
      </c>
      <c r="H8" s="5"/>
    </row>
    <row r="9" spans="1:8" ht="33" customHeight="1">
      <c r="A9" s="8" t="s">
        <v>92</v>
      </c>
      <c r="B9" s="4">
        <f>'[1]10分類帳'!J52</f>
        <v>0</v>
      </c>
      <c r="C9" s="57"/>
      <c r="D9" s="2" t="s">
        <v>93</v>
      </c>
      <c r="E9" s="4">
        <f>'[1]10分類帳'!L48</f>
        <v>38603</v>
      </c>
      <c r="F9" s="5">
        <f>E9/(E13-E8)</f>
        <v>0.1015758826021403</v>
      </c>
      <c r="G9" s="4">
        <f>'[1]10分類帳'!L49</f>
        <v>91777</v>
      </c>
      <c r="H9" s="5">
        <f>G9/(G13-G8)</f>
        <v>0.09877883924074066</v>
      </c>
    </row>
    <row r="10" spans="1:8" ht="24" customHeight="1">
      <c r="A10" s="2" t="s">
        <v>94</v>
      </c>
      <c r="B10" s="4">
        <f>'[1]10分類帳'!K52</f>
        <v>-34090</v>
      </c>
      <c r="C10" s="57"/>
      <c r="D10" s="2" t="s">
        <v>95</v>
      </c>
      <c r="E10" s="4">
        <f>'[1]10分類帳'!M48</f>
        <v>17400</v>
      </c>
      <c r="F10" s="5">
        <f>E10/(E13-E8)</f>
        <v>0.04578453377398754</v>
      </c>
      <c r="G10" s="4">
        <f>'[1]10分類帳'!M49</f>
        <v>184494</v>
      </c>
      <c r="H10" s="5">
        <f>G10/(G13-G8)</f>
        <v>0.19856939284222852</v>
      </c>
    </row>
    <row r="11" spans="1:8" ht="31.5" customHeight="1">
      <c r="A11" s="8"/>
      <c r="B11" s="4">
        <f>'[1]10分類帳'!L52</f>
        <v>0</v>
      </c>
      <c r="C11" s="57"/>
      <c r="D11" s="2" t="s">
        <v>96</v>
      </c>
      <c r="E11" s="4">
        <f>'[1]10分類帳'!N48</f>
        <v>3115</v>
      </c>
      <c r="F11" s="5">
        <f>E11/(E13-E8)</f>
        <v>0.008196484063561563</v>
      </c>
      <c r="G11" s="4">
        <f>'[1]10分類帳'!N49</f>
        <v>18231</v>
      </c>
      <c r="H11" s="5">
        <f>G11/(G13-G8)</f>
        <v>0.0196218771391301</v>
      </c>
    </row>
    <row r="12" spans="1:8" ht="21" customHeight="1">
      <c r="A12" s="2"/>
      <c r="B12" s="4">
        <f>'[1]10分類帳'!M52</f>
        <v>0</v>
      </c>
      <c r="C12" s="58" t="s">
        <v>97</v>
      </c>
      <c r="D12" s="8"/>
      <c r="E12" s="4"/>
      <c r="F12" s="5"/>
      <c r="G12" s="4"/>
      <c r="H12" s="5"/>
    </row>
    <row r="13" spans="1:8" ht="34.5" customHeight="1">
      <c r="A13" s="2"/>
      <c r="B13" s="4"/>
      <c r="C13" s="58"/>
      <c r="D13" s="2" t="s">
        <v>98</v>
      </c>
      <c r="E13" s="4">
        <f>SUM(E4:E12)</f>
        <v>433185</v>
      </c>
      <c r="F13" s="5">
        <f>(E13-E8)/(E13-E8)</f>
        <v>1</v>
      </c>
      <c r="G13" s="4">
        <f>SUM(G4:G12)</f>
        <v>982260</v>
      </c>
      <c r="H13" s="5">
        <f>(G13-G8)/(G13-G8)</f>
        <v>1</v>
      </c>
    </row>
    <row r="14" spans="1:8" ht="38.25" customHeight="1">
      <c r="A14" s="2" t="s">
        <v>99</v>
      </c>
      <c r="B14" s="4">
        <f>SUM(B5:B12)</f>
        <v>377510</v>
      </c>
      <c r="C14" s="58"/>
      <c r="D14" s="2" t="s">
        <v>100</v>
      </c>
      <c r="E14" s="4">
        <f>'[1]10分類帳'!P49</f>
        <v>880537</v>
      </c>
      <c r="F14" s="5"/>
      <c r="G14" s="4">
        <f>E14</f>
        <v>880537</v>
      </c>
      <c r="H14" s="5"/>
    </row>
    <row r="15" spans="1:8" ht="38.25" customHeight="1">
      <c r="A15" s="2" t="s">
        <v>101</v>
      </c>
      <c r="B15" s="4">
        <f>B14+B4</f>
        <v>1313722</v>
      </c>
      <c r="C15" s="59"/>
      <c r="D15" s="2" t="s">
        <v>101</v>
      </c>
      <c r="E15" s="4">
        <f>E13+E14</f>
        <v>1313722</v>
      </c>
      <c r="F15" s="9">
        <f>SUM(F4:F11)</f>
        <v>1</v>
      </c>
      <c r="G15" s="4">
        <f>G13+G14</f>
        <v>1862797</v>
      </c>
      <c r="H15" s="9">
        <f>SUM(H4:H11)</f>
        <v>1</v>
      </c>
    </row>
    <row r="16" spans="1:8" ht="68.25" customHeight="1">
      <c r="A16" s="2" t="s">
        <v>102</v>
      </c>
      <c r="B16" s="60" t="s">
        <v>103</v>
      </c>
      <c r="C16" s="62"/>
      <c r="D16" s="62"/>
      <c r="E16" s="62"/>
      <c r="F16" s="62"/>
      <c r="G16" s="62"/>
      <c r="H16" s="62"/>
    </row>
    <row r="17" spans="1:8" ht="27" customHeight="1">
      <c r="A17" s="61" t="s">
        <v>104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12" sqref="C12:C15"/>
    </sheetView>
  </sheetViews>
  <sheetFormatPr defaultColWidth="8.875" defaultRowHeight="16.5"/>
  <cols>
    <col min="1" max="1" width="13.875" style="1" customWidth="1"/>
    <col min="2" max="2" width="14.50390625" style="11" customWidth="1"/>
    <col min="3" max="3" width="36.625" style="1" customWidth="1"/>
    <col min="4" max="4" width="14.875" style="1" customWidth="1"/>
    <col min="5" max="5" width="15.50390625" style="11" customWidth="1"/>
    <col min="6" max="6" width="12.625" style="1" customWidth="1"/>
    <col min="7" max="7" width="16.00390625" style="11" customWidth="1"/>
    <col min="8" max="8" width="11.75390625" style="1" customWidth="1"/>
    <col min="9" max="16384" width="8.875" style="1" customWidth="1"/>
  </cols>
  <sheetData>
    <row r="1" spans="1:8" ht="24" customHeight="1">
      <c r="A1" s="55" t="str">
        <f>'[1]10結算'!A1:C1</f>
        <v>   嘉義縣溪口鄉溪口國民（中）小學</v>
      </c>
      <c r="B1" s="55"/>
      <c r="C1" s="55"/>
      <c r="D1" s="54" t="s">
        <v>105</v>
      </c>
      <c r="E1" s="54"/>
      <c r="F1" s="54"/>
      <c r="G1" s="54"/>
      <c r="H1" s="54"/>
    </row>
    <row r="2" spans="1:8" ht="25.5" customHeight="1">
      <c r="A2" s="53" t="s">
        <v>106</v>
      </c>
      <c r="B2" s="53"/>
      <c r="C2" s="53"/>
      <c r="D2" s="53" t="s">
        <v>107</v>
      </c>
      <c r="E2" s="53"/>
      <c r="F2" s="53"/>
      <c r="G2" s="53" t="s">
        <v>0</v>
      </c>
      <c r="H2" s="53"/>
    </row>
    <row r="3" spans="1:8" ht="25.5" customHeight="1">
      <c r="A3" s="2" t="s">
        <v>108</v>
      </c>
      <c r="B3" s="3" t="s">
        <v>109</v>
      </c>
      <c r="C3" s="2" t="s">
        <v>110</v>
      </c>
      <c r="D3" s="2" t="s">
        <v>111</v>
      </c>
      <c r="E3" s="3" t="s">
        <v>112</v>
      </c>
      <c r="F3" s="2" t="s">
        <v>113</v>
      </c>
      <c r="G3" s="3" t="s">
        <v>112</v>
      </c>
      <c r="H3" s="2" t="s">
        <v>113</v>
      </c>
    </row>
    <row r="4" spans="1:8" ht="25.5" customHeight="1">
      <c r="A4" s="2" t="s">
        <v>114</v>
      </c>
      <c r="B4" s="4">
        <f>'[1]11分類帳'!P4</f>
        <v>880537</v>
      </c>
      <c r="C4" s="63" t="s">
        <v>115</v>
      </c>
      <c r="D4" s="2" t="s">
        <v>116</v>
      </c>
      <c r="E4" s="4">
        <f>'[1]11分類帳'!G53</f>
        <v>29841</v>
      </c>
      <c r="F4" s="5">
        <f>E4/(E13-E8)</f>
        <v>0.0665196922006937</v>
      </c>
      <c r="G4" s="4">
        <f>'[1]11分類帳'!G54</f>
        <v>95871</v>
      </c>
      <c r="H4" s="5">
        <f>G4/(G13-G8)</f>
        <v>0.06958670847487153</v>
      </c>
    </row>
    <row r="5" spans="1:8" ht="25.5" customHeight="1">
      <c r="A5" s="2" t="s">
        <v>117</v>
      </c>
      <c r="B5" s="4">
        <f>'[1]11分類帳'!F57</f>
        <v>413000</v>
      </c>
      <c r="C5" s="57"/>
      <c r="D5" s="2" t="s">
        <v>118</v>
      </c>
      <c r="E5" s="4">
        <f>'[1]11分類帳'!H53</f>
        <v>310007</v>
      </c>
      <c r="F5" s="5">
        <f>E5/(E13-E8)</f>
        <v>0.6910482296189958</v>
      </c>
      <c r="G5" s="4">
        <f>'[1]11分類帳'!H54</f>
        <v>821921</v>
      </c>
      <c r="H5" s="5">
        <f>G5/(G13-G8)</f>
        <v>0.5965805824115205</v>
      </c>
    </row>
    <row r="6" spans="1:8" ht="29.25" customHeight="1">
      <c r="A6" s="6" t="s">
        <v>119</v>
      </c>
      <c r="B6" s="4">
        <f>'[1]11分類帳'!G58</f>
        <v>0</v>
      </c>
      <c r="C6" s="57"/>
      <c r="D6" s="2" t="s">
        <v>120</v>
      </c>
      <c r="E6" s="4">
        <f>'[1]11分類帳'!I53</f>
        <v>6400</v>
      </c>
      <c r="F6" s="5">
        <f>E6/(E13-E8)</f>
        <v>0.014266480013553157</v>
      </c>
      <c r="G6" s="4">
        <f>'[1]11分類帳'!I54</f>
        <v>24880</v>
      </c>
      <c r="H6" s="5">
        <f>G6/(G13-G8)</f>
        <v>0.01805882182156026</v>
      </c>
    </row>
    <row r="7" spans="1:8" ht="33" customHeight="1">
      <c r="A7" s="7" t="s">
        <v>121</v>
      </c>
      <c r="B7" s="4">
        <f>'[1]11分類帳'!H57</f>
        <v>0</v>
      </c>
      <c r="C7" s="57"/>
      <c r="D7" s="2" t="s">
        <v>122</v>
      </c>
      <c r="E7" s="4">
        <f>'[1]11分類帳'!J53</f>
        <v>6170</v>
      </c>
      <c r="F7" s="5">
        <f>E7/(E13-E8)</f>
        <v>0.01375377838806609</v>
      </c>
      <c r="G7" s="4">
        <f>'[1]11分類帳'!J54</f>
        <v>44360</v>
      </c>
      <c r="H7" s="5">
        <f>G7/(G13-G8)</f>
        <v>0.03219812443747641</v>
      </c>
    </row>
    <row r="8" spans="1:8" ht="33" customHeight="1">
      <c r="A8" s="7" t="s">
        <v>123</v>
      </c>
      <c r="B8" s="4">
        <f>'[1]11分類帳'!I57</f>
        <v>197200</v>
      </c>
      <c r="C8" s="57"/>
      <c r="D8" s="2" t="s">
        <v>124</v>
      </c>
      <c r="E8" s="4">
        <f>'[1]11分類帳'!K53</f>
        <v>53144</v>
      </c>
      <c r="F8" s="5"/>
      <c r="G8" s="4">
        <f>'[1]11分類帳'!K54</f>
        <v>171252</v>
      </c>
      <c r="H8" s="5"/>
    </row>
    <row r="9" spans="1:8" ht="33" customHeight="1">
      <c r="A9" s="8" t="s">
        <v>125</v>
      </c>
      <c r="B9" s="4">
        <f>'[1]11分類帳'!J57</f>
        <v>48000</v>
      </c>
      <c r="C9" s="57"/>
      <c r="D9" s="2" t="s">
        <v>126</v>
      </c>
      <c r="E9" s="4">
        <f>'[1]11分類帳'!L53</f>
        <v>45197</v>
      </c>
      <c r="F9" s="5">
        <f>E9/(E13-E8)</f>
        <v>0.1007503276832128</v>
      </c>
      <c r="G9" s="4">
        <f>'[1]11分類帳'!L54</f>
        <v>136974</v>
      </c>
      <c r="H9" s="5">
        <f>G9/(G13-G8)</f>
        <v>0.09942078216183259</v>
      </c>
    </row>
    <row r="10" spans="1:8" ht="27" customHeight="1">
      <c r="A10" s="2" t="s">
        <v>127</v>
      </c>
      <c r="B10" s="4">
        <v>-5830</v>
      </c>
      <c r="C10" s="57"/>
      <c r="D10" s="2" t="s">
        <v>128</v>
      </c>
      <c r="E10" s="4">
        <f>'[1]11分類帳'!M53</f>
        <v>42310</v>
      </c>
      <c r="F10" s="5">
        <f>E10/(E13-E8)</f>
        <v>0.09431480771459906</v>
      </c>
      <c r="G10" s="4">
        <f>'[1]11分類帳'!M54</f>
        <v>226804</v>
      </c>
      <c r="H10" s="5">
        <f>G10/(G13-G8)</f>
        <v>0.16462270998461226</v>
      </c>
    </row>
    <row r="11" spans="1:8" ht="28.5" customHeight="1">
      <c r="A11" s="8"/>
      <c r="B11" s="4">
        <f>'[1]11分類帳'!L57</f>
        <v>0</v>
      </c>
      <c r="C11" s="57"/>
      <c r="D11" s="2" t="s">
        <v>129</v>
      </c>
      <c r="E11" s="4">
        <f>'[1]11分類帳'!N53</f>
        <v>8679</v>
      </c>
      <c r="F11" s="5">
        <f>E11/(E13-E8)</f>
        <v>0.019346684380879352</v>
      </c>
      <c r="G11" s="4">
        <f>'[1]11分類帳'!N54</f>
        <v>26910</v>
      </c>
      <c r="H11" s="5">
        <f>G11/(G13-G8)</f>
        <v>0.01953227070812647</v>
      </c>
    </row>
    <row r="12" spans="1:8" ht="21" customHeight="1">
      <c r="A12" s="2"/>
      <c r="B12" s="4">
        <f>'[1]11分類帳'!M57</f>
        <v>0</v>
      </c>
      <c r="C12" s="58" t="s">
        <v>130</v>
      </c>
      <c r="D12" s="8"/>
      <c r="E12" s="4"/>
      <c r="F12" s="5"/>
      <c r="G12" s="4"/>
      <c r="H12" s="5"/>
    </row>
    <row r="13" spans="1:8" ht="33" customHeight="1">
      <c r="A13" s="2"/>
      <c r="B13" s="4">
        <f>'[1]11分類帳'!N57</f>
        <v>0</v>
      </c>
      <c r="C13" s="58"/>
      <c r="D13" s="2" t="s">
        <v>131</v>
      </c>
      <c r="E13" s="4">
        <f>SUM(E4:E12)</f>
        <v>501748</v>
      </c>
      <c r="F13" s="5">
        <f>(E13-E8)/(E13-E8)</f>
        <v>1</v>
      </c>
      <c r="G13" s="4">
        <f>SUM(G4:G12)</f>
        <v>1548972</v>
      </c>
      <c r="H13" s="5">
        <f>(G13-G8)/(G13-G8)</f>
        <v>1</v>
      </c>
    </row>
    <row r="14" spans="1:8" ht="33" customHeight="1">
      <c r="A14" s="2" t="s">
        <v>132</v>
      </c>
      <c r="B14" s="4">
        <f>SUM(B5:B12)</f>
        <v>652370</v>
      </c>
      <c r="C14" s="58"/>
      <c r="D14" s="2" t="s">
        <v>133</v>
      </c>
      <c r="E14" s="4">
        <f>'[1]11分類帳'!P54</f>
        <v>1031159</v>
      </c>
      <c r="F14" s="5"/>
      <c r="G14" s="4">
        <f>E14</f>
        <v>1031159</v>
      </c>
      <c r="H14" s="5"/>
    </row>
    <row r="15" spans="1:8" ht="33" customHeight="1">
      <c r="A15" s="2" t="s">
        <v>134</v>
      </c>
      <c r="B15" s="4">
        <f>B14+B4</f>
        <v>1532907</v>
      </c>
      <c r="C15" s="59"/>
      <c r="D15" s="2" t="s">
        <v>134</v>
      </c>
      <c r="E15" s="4">
        <f>E13+E14</f>
        <v>1532907</v>
      </c>
      <c r="F15" s="9">
        <f>SUM(F4:F11)</f>
        <v>1</v>
      </c>
      <c r="G15" s="4">
        <f>G13+G14</f>
        <v>2580131</v>
      </c>
      <c r="H15" s="9">
        <f>SUM(H4:H11)</f>
        <v>1</v>
      </c>
    </row>
    <row r="16" spans="1:8" ht="75" customHeight="1">
      <c r="A16" s="2" t="s">
        <v>135</v>
      </c>
      <c r="B16" s="60" t="s">
        <v>136</v>
      </c>
      <c r="C16" s="60"/>
      <c r="D16" s="60"/>
      <c r="E16" s="60"/>
      <c r="F16" s="60"/>
      <c r="G16" s="60"/>
      <c r="H16" s="60"/>
    </row>
    <row r="17" spans="1:8" ht="27" customHeight="1">
      <c r="A17" s="61" t="s">
        <v>137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4.00390625" style="11" customWidth="1"/>
    <col min="3" max="3" width="42.375" style="1" customWidth="1"/>
    <col min="4" max="4" width="14.875" style="1" customWidth="1"/>
    <col min="5" max="5" width="14.50390625" style="11" customWidth="1"/>
    <col min="6" max="6" width="12.625" style="1" customWidth="1"/>
    <col min="7" max="7" width="14.50390625" style="11" customWidth="1"/>
    <col min="8" max="8" width="11.75390625" style="1" customWidth="1"/>
    <col min="9" max="16384" width="8.875" style="1" customWidth="1"/>
  </cols>
  <sheetData>
    <row r="1" spans="1:8" ht="25.5">
      <c r="A1" s="55" t="str">
        <f>'[1]11結算'!A1:C1</f>
        <v>   嘉義縣溪口鄉溪口國民（中）小學</v>
      </c>
      <c r="B1" s="55"/>
      <c r="C1" s="55"/>
      <c r="D1" s="54" t="s">
        <v>138</v>
      </c>
      <c r="E1" s="54"/>
      <c r="F1" s="54"/>
      <c r="G1" s="54"/>
      <c r="H1" s="54"/>
    </row>
    <row r="2" spans="1:8" ht="25.5" customHeight="1">
      <c r="A2" s="53" t="s">
        <v>139</v>
      </c>
      <c r="B2" s="53"/>
      <c r="C2" s="53"/>
      <c r="D2" s="53" t="s">
        <v>140</v>
      </c>
      <c r="E2" s="53"/>
      <c r="F2" s="53"/>
      <c r="G2" s="53" t="s">
        <v>0</v>
      </c>
      <c r="H2" s="53"/>
    </row>
    <row r="3" spans="1:8" ht="25.5" customHeight="1">
      <c r="A3" s="2" t="s">
        <v>141</v>
      </c>
      <c r="B3" s="3" t="s">
        <v>142</v>
      </c>
      <c r="C3" s="2" t="s">
        <v>143</v>
      </c>
      <c r="D3" s="2" t="s">
        <v>144</v>
      </c>
      <c r="E3" s="3" t="s">
        <v>145</v>
      </c>
      <c r="F3" s="2" t="s">
        <v>146</v>
      </c>
      <c r="G3" s="3" t="s">
        <v>145</v>
      </c>
      <c r="H3" s="2" t="s">
        <v>146</v>
      </c>
    </row>
    <row r="4" spans="1:8" ht="25.5" customHeight="1">
      <c r="A4" s="2" t="s">
        <v>147</v>
      </c>
      <c r="B4" s="4">
        <f>'[1]12分類帳'!P4</f>
        <v>1031159</v>
      </c>
      <c r="C4" s="56" t="s">
        <v>148</v>
      </c>
      <c r="D4" s="2" t="s">
        <v>149</v>
      </c>
      <c r="E4" s="4">
        <f>'[1]12分類帳'!G56</f>
        <v>45295</v>
      </c>
      <c r="F4" s="5">
        <f>E4/(E13-E8)</f>
        <v>0.07813928614556558</v>
      </c>
      <c r="G4" s="4">
        <f>'[1]12分類帳'!G57</f>
        <v>141166</v>
      </c>
      <c r="H4" s="5">
        <f>G4/(G13-G8)</f>
        <v>0.07211950607696985</v>
      </c>
    </row>
    <row r="5" spans="1:8" ht="25.5" customHeight="1">
      <c r="A5" s="2" t="s">
        <v>150</v>
      </c>
      <c r="B5" s="4">
        <f>'[1]12分類帳'!F60</f>
        <v>413000</v>
      </c>
      <c r="C5" s="57"/>
      <c r="D5" s="2" t="s">
        <v>151</v>
      </c>
      <c r="E5" s="4">
        <f>'[1]12分類帳'!H56</f>
        <v>464458</v>
      </c>
      <c r="F5" s="5">
        <f>E5/(E13-E8)</f>
        <v>0.8012455362533856</v>
      </c>
      <c r="G5" s="4">
        <f>'[1]12分類帳'!H57</f>
        <v>1286379</v>
      </c>
      <c r="H5" s="5">
        <f>G5/(G13-G8)</f>
        <v>0.657190953259187</v>
      </c>
    </row>
    <row r="6" spans="1:8" ht="29.25" customHeight="1">
      <c r="A6" s="6" t="s">
        <v>152</v>
      </c>
      <c r="B6" s="4">
        <f>'[1]12分類帳'!G60</f>
        <v>0</v>
      </c>
      <c r="C6" s="57"/>
      <c r="D6" s="2" t="s">
        <v>153</v>
      </c>
      <c r="E6" s="4">
        <f>'[1]12分類帳'!I56</f>
        <v>0</v>
      </c>
      <c r="F6" s="5">
        <f>E6/(E13-E8)</f>
        <v>0</v>
      </c>
      <c r="G6" s="4">
        <f>'[1]12分類帳'!I57</f>
        <v>24880</v>
      </c>
      <c r="H6" s="5">
        <f>G6/(G13-G8)</f>
        <v>0.012710803672237009</v>
      </c>
    </row>
    <row r="7" spans="1:8" ht="32.25" customHeight="1">
      <c r="A7" s="7" t="s">
        <v>154</v>
      </c>
      <c r="B7" s="4">
        <f>'[1]12分類帳'!H60</f>
        <v>0</v>
      </c>
      <c r="C7" s="57"/>
      <c r="D7" s="2" t="s">
        <v>155</v>
      </c>
      <c r="E7" s="4">
        <f>'[1]12分類帳'!J56</f>
        <v>14725</v>
      </c>
      <c r="F7" s="5">
        <f>E7/(E13-E8)</f>
        <v>0.02540238411509997</v>
      </c>
      <c r="G7" s="4">
        <f>'[1]12分類帳'!J57</f>
        <v>59085</v>
      </c>
      <c r="H7" s="5">
        <f>G7/(G13-G8)</f>
        <v>0.03018560429960304</v>
      </c>
    </row>
    <row r="8" spans="1:8" ht="32.25" customHeight="1">
      <c r="A8" s="7" t="s">
        <v>156</v>
      </c>
      <c r="B8" s="4">
        <f>'[1]12分類帳'!I60</f>
        <v>0</v>
      </c>
      <c r="C8" s="57"/>
      <c r="D8" s="2" t="s">
        <v>157</v>
      </c>
      <c r="E8" s="4">
        <f>'[1]12分類帳'!K56</f>
        <v>53144</v>
      </c>
      <c r="F8" s="5"/>
      <c r="G8" s="4">
        <f>'[1]12分類帳'!K57</f>
        <v>224396</v>
      </c>
      <c r="H8" s="5"/>
    </row>
    <row r="9" spans="1:8" ht="36" customHeight="1">
      <c r="A9" s="8" t="s">
        <v>158</v>
      </c>
      <c r="B9" s="4">
        <f>'[1]12分類帳'!J60</f>
        <v>0</v>
      </c>
      <c r="C9" s="57"/>
      <c r="D9" s="2" t="s">
        <v>159</v>
      </c>
      <c r="E9" s="4">
        <f>'[1]12分類帳'!L56</f>
        <v>47732</v>
      </c>
      <c r="F9" s="5">
        <f>E9/(E13-E8)</f>
        <v>0.08234340228060794</v>
      </c>
      <c r="G9" s="4">
        <f>'[1]12分類帳'!L57</f>
        <v>184706</v>
      </c>
      <c r="H9" s="5">
        <f>G9/(G13-G8)</f>
        <v>0.0943634125033846</v>
      </c>
    </row>
    <row r="10" spans="1:8" ht="27" customHeight="1">
      <c r="A10" s="2" t="s">
        <v>160</v>
      </c>
      <c r="B10" s="4">
        <f>'[1]12分類帳'!K60</f>
        <v>-29050</v>
      </c>
      <c r="C10" s="57"/>
      <c r="D10" s="2" t="s">
        <v>161</v>
      </c>
      <c r="E10" s="4">
        <f>'[1]12分類帳'!M56</f>
        <v>5940</v>
      </c>
      <c r="F10" s="5">
        <f>E10/(E13-E8)</f>
        <v>0.010247209619266133</v>
      </c>
      <c r="G10" s="4">
        <f>'[1]12分類帳'!M57</f>
        <v>232744</v>
      </c>
      <c r="H10" s="5">
        <f>G10/(G13-G8)</f>
        <v>0.11890527692488467</v>
      </c>
    </row>
    <row r="11" spans="1:8" ht="27" customHeight="1">
      <c r="A11" s="8"/>
      <c r="B11" s="4">
        <f>'[1]12分類帳'!L60</f>
        <v>0</v>
      </c>
      <c r="C11" s="57"/>
      <c r="D11" s="2" t="s">
        <v>162</v>
      </c>
      <c r="E11" s="4">
        <f>'[1]12分類帳'!N56</f>
        <v>1520</v>
      </c>
      <c r="F11" s="5">
        <f>E11/(E13-E8)</f>
        <v>0.0026221815860748357</v>
      </c>
      <c r="G11" s="4">
        <f>'[1]12分類帳'!N57</f>
        <v>28430</v>
      </c>
      <c r="H11" s="5">
        <f>G11/(G13-G8)</f>
        <v>0.01452444326373385</v>
      </c>
    </row>
    <row r="12" spans="1:8" ht="21" customHeight="1">
      <c r="A12" s="2"/>
      <c r="B12" s="4">
        <f>'[1]12分類帳'!M60</f>
        <v>0</v>
      </c>
      <c r="C12" s="58" t="s">
        <v>163</v>
      </c>
      <c r="D12" s="8"/>
      <c r="E12" s="4"/>
      <c r="F12" s="5"/>
      <c r="G12" s="4"/>
      <c r="H12" s="5"/>
    </row>
    <row r="13" spans="1:8" ht="33" customHeight="1">
      <c r="A13" s="2"/>
      <c r="B13" s="4">
        <f>'[1]12分類帳'!N60</f>
        <v>0</v>
      </c>
      <c r="C13" s="58"/>
      <c r="D13" s="2" t="s">
        <v>164</v>
      </c>
      <c r="E13" s="4">
        <f>SUM(E4:E12)</f>
        <v>632814</v>
      </c>
      <c r="F13" s="5">
        <f>(E13-E8)/(E13-E8)</f>
        <v>1</v>
      </c>
      <c r="G13" s="4">
        <f>SUM(G4:G12)</f>
        <v>2181786</v>
      </c>
      <c r="H13" s="5">
        <f>(G13-G8)/(G13-G8)</f>
        <v>1</v>
      </c>
    </row>
    <row r="14" spans="1:8" ht="34.5" customHeight="1">
      <c r="A14" s="2" t="s">
        <v>165</v>
      </c>
      <c r="B14" s="4">
        <f>SUM(B5:B12)</f>
        <v>383950</v>
      </c>
      <c r="C14" s="58"/>
      <c r="D14" s="2" t="s">
        <v>166</v>
      </c>
      <c r="E14" s="4">
        <f>'[1]12分類帳'!P57</f>
        <v>782295</v>
      </c>
      <c r="F14" s="5"/>
      <c r="G14" s="4">
        <f>E14</f>
        <v>782295</v>
      </c>
      <c r="H14" s="5"/>
    </row>
    <row r="15" spans="1:8" ht="39.75" customHeight="1">
      <c r="A15" s="2" t="s">
        <v>167</v>
      </c>
      <c r="B15" s="4">
        <f>B14+B4</f>
        <v>1415109</v>
      </c>
      <c r="C15" s="59"/>
      <c r="D15" s="2" t="s">
        <v>167</v>
      </c>
      <c r="E15" s="4">
        <f>E13+E14</f>
        <v>1415109</v>
      </c>
      <c r="F15" s="9">
        <f>SUM(F4:F11)</f>
        <v>1</v>
      </c>
      <c r="G15" s="4">
        <f>G13+G14</f>
        <v>2964081</v>
      </c>
      <c r="H15" s="9">
        <f>SUM(H4:H11)</f>
        <v>0.9999999999999999</v>
      </c>
    </row>
    <row r="16" spans="1:8" ht="66.75" customHeight="1">
      <c r="A16" s="2" t="s">
        <v>168</v>
      </c>
      <c r="B16" s="60" t="s">
        <v>169</v>
      </c>
      <c r="C16" s="60"/>
      <c r="D16" s="60"/>
      <c r="E16" s="60"/>
      <c r="F16" s="60"/>
      <c r="G16" s="60"/>
      <c r="H16" s="60"/>
    </row>
    <row r="17" spans="1:8" ht="27" customHeight="1">
      <c r="A17" s="61" t="s">
        <v>170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12" sqref="C12:C15"/>
    </sheetView>
  </sheetViews>
  <sheetFormatPr defaultColWidth="8.875" defaultRowHeight="16.5"/>
  <cols>
    <col min="1" max="1" width="13.875" style="1" customWidth="1"/>
    <col min="2" max="2" width="14.00390625" style="11" customWidth="1"/>
    <col min="3" max="3" width="42.375" style="1" customWidth="1"/>
    <col min="4" max="4" width="14.875" style="1" customWidth="1"/>
    <col min="5" max="5" width="14.50390625" style="11" customWidth="1"/>
    <col min="6" max="6" width="12.625" style="1" customWidth="1"/>
    <col min="7" max="7" width="14.125" style="11" customWidth="1"/>
    <col min="8" max="8" width="11.75390625" style="1" customWidth="1"/>
    <col min="9" max="16384" width="8.875" style="1" customWidth="1"/>
  </cols>
  <sheetData>
    <row r="1" spans="1:8" ht="25.5">
      <c r="A1" s="55" t="str">
        <f>'[1]12結算'!A1:C1</f>
        <v>   嘉義縣溪口鄉溪口國民（中）小學</v>
      </c>
      <c r="B1" s="55"/>
      <c r="C1" s="55"/>
      <c r="D1" s="54" t="s">
        <v>171</v>
      </c>
      <c r="E1" s="54"/>
      <c r="F1" s="54"/>
      <c r="G1" s="54"/>
      <c r="H1" s="54"/>
    </row>
    <row r="2" spans="1:8" ht="25.5" customHeight="1">
      <c r="A2" s="53" t="s">
        <v>172</v>
      </c>
      <c r="B2" s="53"/>
      <c r="C2" s="53"/>
      <c r="D2" s="53" t="s">
        <v>173</v>
      </c>
      <c r="E2" s="53"/>
      <c r="F2" s="53"/>
      <c r="G2" s="53" t="s">
        <v>0</v>
      </c>
      <c r="H2" s="53"/>
    </row>
    <row r="3" spans="1:8" ht="25.5" customHeight="1">
      <c r="A3" s="2" t="s">
        <v>174</v>
      </c>
      <c r="B3" s="3" t="s">
        <v>175</v>
      </c>
      <c r="C3" s="2" t="s">
        <v>176</v>
      </c>
      <c r="D3" s="2" t="s">
        <v>177</v>
      </c>
      <c r="E3" s="3" t="s">
        <v>178</v>
      </c>
      <c r="F3" s="2" t="s">
        <v>179</v>
      </c>
      <c r="G3" s="3" t="s">
        <v>178</v>
      </c>
      <c r="H3" s="2" t="s">
        <v>179</v>
      </c>
    </row>
    <row r="4" spans="1:8" ht="25.5" customHeight="1">
      <c r="A4" s="2" t="s">
        <v>180</v>
      </c>
      <c r="B4" s="4">
        <f>'[1]01分類帳'!P4</f>
        <v>782295</v>
      </c>
      <c r="C4" s="56" t="s">
        <v>181</v>
      </c>
      <c r="D4" s="2" t="s">
        <v>182</v>
      </c>
      <c r="E4" s="4">
        <f>'[1]01分類帳'!G48</f>
        <v>13310</v>
      </c>
      <c r="F4" s="5">
        <f>E4/(E13-E8)</f>
        <v>0.05894283740456663</v>
      </c>
      <c r="G4" s="4">
        <f>'[1]01分類帳'!G49</f>
        <v>154476</v>
      </c>
      <c r="H4" s="5">
        <f>G4/(G13-G8)</f>
        <v>0.07075662261210827</v>
      </c>
    </row>
    <row r="5" spans="1:8" ht="25.5" customHeight="1">
      <c r="A5" s="2" t="s">
        <v>183</v>
      </c>
      <c r="B5" s="4">
        <f>'[1]01分類帳'!F52</f>
        <v>243600</v>
      </c>
      <c r="C5" s="57"/>
      <c r="D5" s="2" t="s">
        <v>184</v>
      </c>
      <c r="E5" s="4">
        <f>'[1]01分類帳'!H48</f>
        <v>169534</v>
      </c>
      <c r="F5" s="5">
        <f>E5/(E13-E8)</f>
        <v>0.7507749809576107</v>
      </c>
      <c r="G5" s="4">
        <f>'[1]01分類帳'!H49</f>
        <v>1455913</v>
      </c>
      <c r="H5" s="5">
        <f>G5/(G13-G8)</f>
        <v>0.666870495721422</v>
      </c>
    </row>
    <row r="6" spans="1:8" ht="29.25" customHeight="1">
      <c r="A6" s="6" t="s">
        <v>185</v>
      </c>
      <c r="B6" s="4"/>
      <c r="C6" s="57"/>
      <c r="D6" s="2" t="s">
        <v>186</v>
      </c>
      <c r="E6" s="4">
        <f>'[1]01分類帳'!I48</f>
        <v>0</v>
      </c>
      <c r="F6" s="5">
        <f>E6/(E13-E8)</f>
        <v>0</v>
      </c>
      <c r="G6" s="4">
        <f>'[1]01分類帳'!I49</f>
        <v>24880</v>
      </c>
      <c r="H6" s="5">
        <f>G6/(G13-G8)</f>
        <v>0.011396105353512868</v>
      </c>
    </row>
    <row r="7" spans="1:8" ht="30" customHeight="1">
      <c r="A7" s="7" t="s">
        <v>187</v>
      </c>
      <c r="B7" s="4">
        <f>'[1]01分類帳'!G52</f>
        <v>0</v>
      </c>
      <c r="C7" s="57"/>
      <c r="D7" s="2" t="s">
        <v>188</v>
      </c>
      <c r="E7" s="4">
        <f>'[1]01分類帳'!J48</f>
        <v>2750</v>
      </c>
      <c r="F7" s="5">
        <f>E7/(E13-E8)</f>
        <v>0.012178272191026164</v>
      </c>
      <c r="G7" s="4">
        <f>'[1]01分類帳'!J49</f>
        <v>61835</v>
      </c>
      <c r="H7" s="5">
        <f>G7/(G13-G8)</f>
        <v>0.02832307775460081</v>
      </c>
    </row>
    <row r="8" spans="1:8" ht="29.25" customHeight="1">
      <c r="A8" s="7" t="s">
        <v>189</v>
      </c>
      <c r="B8" s="4">
        <f>'[1]01分類帳'!H52</f>
        <v>0</v>
      </c>
      <c r="C8" s="57"/>
      <c r="D8" s="2" t="s">
        <v>190</v>
      </c>
      <c r="E8" s="4">
        <f>'[1]01分類帳'!K48</f>
        <v>80581</v>
      </c>
      <c r="F8" s="5"/>
      <c r="G8" s="4">
        <f>'[1]01分類帳'!K49</f>
        <v>304977</v>
      </c>
      <c r="H8" s="5"/>
    </row>
    <row r="9" spans="1:8" ht="33" customHeight="1">
      <c r="A9" s="8" t="s">
        <v>191</v>
      </c>
      <c r="B9" s="4">
        <f>'[1]01分類帳'!I52</f>
        <v>0</v>
      </c>
      <c r="C9" s="57"/>
      <c r="D9" s="2" t="s">
        <v>192</v>
      </c>
      <c r="E9" s="4">
        <f>'[1]01分類帳'!L48</f>
        <v>20018</v>
      </c>
      <c r="F9" s="5">
        <f>E9/(E13-E8)</f>
        <v>0.08864896462544063</v>
      </c>
      <c r="G9" s="4">
        <f>'[1]01分類帳'!L49</f>
        <v>204724</v>
      </c>
      <c r="H9" s="5">
        <f>G9/(G13-G8)</f>
        <v>0.09377235821513538</v>
      </c>
    </row>
    <row r="10" spans="1:8" ht="27.75" customHeight="1">
      <c r="A10" s="2" t="s">
        <v>193</v>
      </c>
      <c r="B10" s="4">
        <f>'[1]01分類帳'!J52</f>
        <v>0</v>
      </c>
      <c r="C10" s="57"/>
      <c r="D10" s="2" t="s">
        <v>194</v>
      </c>
      <c r="E10" s="4">
        <f>'[1]01分類帳'!M48</f>
        <v>20200</v>
      </c>
      <c r="F10" s="5">
        <f>E10/(E13-E8)</f>
        <v>0.08945494482135581</v>
      </c>
      <c r="G10" s="4">
        <f>'[1]01分類帳'!M49</f>
        <v>252944</v>
      </c>
      <c r="H10" s="5">
        <f>G10/(G13-G8)</f>
        <v>0.11585918297986168</v>
      </c>
    </row>
    <row r="11" spans="1:8" ht="24" customHeight="1">
      <c r="A11" s="8"/>
      <c r="B11" s="4">
        <f>'[1]01分類帳'!K52</f>
        <v>0</v>
      </c>
      <c r="C11" s="57"/>
      <c r="D11" s="2" t="s">
        <v>195</v>
      </c>
      <c r="E11" s="4">
        <f>'[1]01分類帳'!N48</f>
        <v>0</v>
      </c>
      <c r="F11" s="5">
        <f>E11/(E13-E8)</f>
        <v>0</v>
      </c>
      <c r="G11" s="4">
        <f>'[1]01分類帳'!N49</f>
        <v>28430</v>
      </c>
      <c r="H11" s="5">
        <f>G11/(G13-G8)</f>
        <v>0.013022157363358957</v>
      </c>
    </row>
    <row r="12" spans="1:8" ht="22.5" customHeight="1">
      <c r="A12" s="2"/>
      <c r="B12" s="4">
        <f>'[1]01分類帳'!M52</f>
        <v>-4100</v>
      </c>
      <c r="C12" s="58" t="s">
        <v>196</v>
      </c>
      <c r="D12" s="8"/>
      <c r="E12" s="4"/>
      <c r="F12" s="5"/>
      <c r="G12" s="4"/>
      <c r="H12" s="5"/>
    </row>
    <row r="13" spans="1:8" ht="30.75" customHeight="1">
      <c r="A13" s="2"/>
      <c r="B13" s="4"/>
      <c r="C13" s="58"/>
      <c r="D13" s="2" t="s">
        <v>197</v>
      </c>
      <c r="E13" s="4">
        <f>SUM(E4:E12)</f>
        <v>306393</v>
      </c>
      <c r="F13" s="5">
        <f>(E13-E8)/(E13-E8)</f>
        <v>1</v>
      </c>
      <c r="G13" s="4">
        <f>SUM(G4:G12)</f>
        <v>2488179</v>
      </c>
      <c r="H13" s="5">
        <f>(G13-G8)/(G13-G8)</f>
        <v>1</v>
      </c>
    </row>
    <row r="14" spans="1:8" ht="35.25" customHeight="1">
      <c r="A14" s="2" t="s">
        <v>198</v>
      </c>
      <c r="B14" s="4">
        <f>SUM(B5:B12)</f>
        <v>239500</v>
      </c>
      <c r="C14" s="58"/>
      <c r="D14" s="2" t="s">
        <v>199</v>
      </c>
      <c r="E14" s="4">
        <f>'[1]01分類帳'!P49</f>
        <v>715402</v>
      </c>
      <c r="F14" s="5"/>
      <c r="G14" s="4">
        <f>E14</f>
        <v>715402</v>
      </c>
      <c r="H14" s="5"/>
    </row>
    <row r="15" spans="1:8" ht="38.25" customHeight="1">
      <c r="A15" s="2" t="s">
        <v>200</v>
      </c>
      <c r="B15" s="4">
        <f>B14+B4</f>
        <v>1021795</v>
      </c>
      <c r="C15" s="59"/>
      <c r="D15" s="2" t="s">
        <v>200</v>
      </c>
      <c r="E15" s="4">
        <f>E13+E14</f>
        <v>1021795</v>
      </c>
      <c r="F15" s="9">
        <f>SUM(F4:F11)</f>
        <v>1</v>
      </c>
      <c r="G15" s="4">
        <f>G13+G14</f>
        <v>3203581</v>
      </c>
      <c r="H15" s="9">
        <f>SUM(H4:H11)</f>
        <v>1</v>
      </c>
    </row>
    <row r="16" spans="1:8" ht="75" customHeight="1">
      <c r="A16" s="2" t="s">
        <v>201</v>
      </c>
      <c r="B16" s="60" t="s">
        <v>202</v>
      </c>
      <c r="C16" s="60"/>
      <c r="D16" s="60"/>
      <c r="E16" s="60"/>
      <c r="F16" s="60"/>
      <c r="G16" s="60"/>
      <c r="H16" s="60"/>
    </row>
    <row r="17" spans="1:8" ht="27" customHeight="1">
      <c r="A17" s="61" t="s">
        <v>203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1.25390625" style="1" customWidth="1"/>
    <col min="7" max="7" width="14.125" style="11" customWidth="1"/>
    <col min="8" max="8" width="11.75390625" style="1" customWidth="1"/>
    <col min="9" max="16384" width="8.875" style="1" customWidth="1"/>
  </cols>
  <sheetData>
    <row r="1" spans="1:8" ht="25.5">
      <c r="A1" s="55" t="str">
        <f>'[1]01結算'!A1:C1</f>
        <v>   嘉義縣溪口鄉溪口國民（中）小學</v>
      </c>
      <c r="B1" s="55"/>
      <c r="C1" s="55"/>
      <c r="D1" s="54" t="s">
        <v>204</v>
      </c>
      <c r="E1" s="54"/>
      <c r="F1" s="54"/>
      <c r="G1" s="54"/>
      <c r="H1" s="54"/>
    </row>
    <row r="2" spans="1:8" ht="25.5" customHeight="1">
      <c r="A2" s="53" t="s">
        <v>36</v>
      </c>
      <c r="B2" s="53"/>
      <c r="C2" s="53"/>
      <c r="D2" s="53" t="s">
        <v>37</v>
      </c>
      <c r="E2" s="53"/>
      <c r="F2" s="53"/>
      <c r="G2" s="53" t="s">
        <v>0</v>
      </c>
      <c r="H2" s="53"/>
    </row>
    <row r="3" spans="1:8" ht="25.5" customHeight="1">
      <c r="A3" s="2" t="s">
        <v>38</v>
      </c>
      <c r="B3" s="3" t="s">
        <v>39</v>
      </c>
      <c r="C3" s="2" t="s">
        <v>40</v>
      </c>
      <c r="D3" s="2" t="s">
        <v>41</v>
      </c>
      <c r="E3" s="3" t="s">
        <v>42</v>
      </c>
      <c r="F3" s="2" t="s">
        <v>43</v>
      </c>
      <c r="G3" s="3" t="s">
        <v>42</v>
      </c>
      <c r="H3" s="2" t="s">
        <v>43</v>
      </c>
    </row>
    <row r="4" spans="1:8" ht="25.5" customHeight="1">
      <c r="A4" s="2" t="s">
        <v>44</v>
      </c>
      <c r="B4" s="4">
        <f>'[1]02分類帳'!P4</f>
        <v>715402</v>
      </c>
      <c r="C4" s="56" t="s">
        <v>205</v>
      </c>
      <c r="D4" s="2" t="s">
        <v>46</v>
      </c>
      <c r="E4" s="4">
        <f>'[1]02分類帳'!G48</f>
        <v>20157</v>
      </c>
      <c r="F4" s="5">
        <f>E4/(E13-E8)</f>
        <v>0.07853244036139649</v>
      </c>
      <c r="G4" s="4">
        <f>'[1]02分類帳'!G49</f>
        <v>174633</v>
      </c>
      <c r="H4" s="5">
        <f>G4/(G13-G8)</f>
        <v>0.07157462704001397</v>
      </c>
    </row>
    <row r="5" spans="1:8" ht="25.5" customHeight="1">
      <c r="A5" s="2" t="s">
        <v>47</v>
      </c>
      <c r="B5" s="4">
        <f>'[1]02分類帳'!F52</f>
        <v>0</v>
      </c>
      <c r="C5" s="57"/>
      <c r="D5" s="2" t="s">
        <v>48</v>
      </c>
      <c r="E5" s="4">
        <f>'[1]02分類帳'!H48</f>
        <v>109865</v>
      </c>
      <c r="F5" s="5">
        <f>E5/(E13-E8)</f>
        <v>0.42803822792602203</v>
      </c>
      <c r="G5" s="4">
        <f>'[1]02分類帳'!H49</f>
        <v>1565778</v>
      </c>
      <c r="H5" s="5">
        <f>G5/(G13-G8)</f>
        <v>0.6417456974194968</v>
      </c>
    </row>
    <row r="6" spans="1:8" ht="29.25" customHeight="1">
      <c r="A6" s="6" t="s">
        <v>49</v>
      </c>
      <c r="B6" s="4"/>
      <c r="C6" s="57"/>
      <c r="D6" s="2" t="s">
        <v>50</v>
      </c>
      <c r="E6" s="4">
        <f>'[1]02分類帳'!I48</f>
        <v>9600</v>
      </c>
      <c r="F6" s="5">
        <f>E6/(E13-E8)</f>
        <v>0.03740196594083477</v>
      </c>
      <c r="G6" s="4">
        <f>'[1]02分類帳'!I49</f>
        <v>34480</v>
      </c>
      <c r="H6" s="5">
        <f>G6/(G13-G8)</f>
        <v>0.014131883093915134</v>
      </c>
    </row>
    <row r="7" spans="1:8" ht="30.75" customHeight="1">
      <c r="A7" s="7" t="s">
        <v>51</v>
      </c>
      <c r="B7" s="4">
        <f>'[1]02分類帳'!G52</f>
        <v>0</v>
      </c>
      <c r="C7" s="57"/>
      <c r="D7" s="2" t="s">
        <v>52</v>
      </c>
      <c r="E7" s="4">
        <f>'[1]02分類帳'!J48</f>
        <v>18496</v>
      </c>
      <c r="F7" s="5">
        <f>E7/(E13-E8)</f>
        <v>0.07206112104600831</v>
      </c>
      <c r="G7" s="4">
        <f>'[1]02分類帳'!J49</f>
        <v>80331</v>
      </c>
      <c r="H7" s="5">
        <f>G7/(G13-G8)</f>
        <v>0.032924254664074726</v>
      </c>
    </row>
    <row r="8" spans="1:8" ht="30" customHeight="1">
      <c r="A8" s="7" t="s">
        <v>53</v>
      </c>
      <c r="B8" s="4">
        <f>'[1]02分類帳'!H52</f>
        <v>0</v>
      </c>
      <c r="C8" s="57"/>
      <c r="D8" s="2" t="s">
        <v>54</v>
      </c>
      <c r="E8" s="4">
        <f>'[1]02分類帳'!K48</f>
        <v>40543</v>
      </c>
      <c r="F8" s="5"/>
      <c r="G8" s="4">
        <f>'[1]02分類帳'!K48</f>
        <v>40543</v>
      </c>
      <c r="H8" s="5"/>
    </row>
    <row r="9" spans="1:8" ht="30" customHeight="1">
      <c r="A9" s="8" t="s">
        <v>55</v>
      </c>
      <c r="B9" s="4">
        <f>'[1]02分類帳'!I52</f>
        <v>0</v>
      </c>
      <c r="C9" s="57"/>
      <c r="D9" s="2" t="s">
        <v>56</v>
      </c>
      <c r="E9" s="4">
        <f>'[1]02分類帳'!L48</f>
        <v>33255</v>
      </c>
      <c r="F9" s="5">
        <f>E9/(E13-E8)</f>
        <v>0.12956274764192294</v>
      </c>
      <c r="G9" s="4">
        <f>'[1]02分類帳'!L49</f>
        <v>237979</v>
      </c>
      <c r="H9" s="5">
        <f>G9/(G13-G8)</f>
        <v>0.09753745379370156</v>
      </c>
    </row>
    <row r="10" spans="1:8" ht="28.5" customHeight="1">
      <c r="A10" s="2" t="s">
        <v>57</v>
      </c>
      <c r="B10" s="4">
        <f>'[1]02分類帳'!J52</f>
        <v>0</v>
      </c>
      <c r="C10" s="57"/>
      <c r="D10" s="2" t="s">
        <v>58</v>
      </c>
      <c r="E10" s="4">
        <f>'[1]02分類帳'!M48</f>
        <v>45500</v>
      </c>
      <c r="F10" s="5">
        <f>E10/(E13-E8)</f>
        <v>0.17726973440708144</v>
      </c>
      <c r="G10" s="4">
        <f>'[1]02分類帳'!M49</f>
        <v>298444</v>
      </c>
      <c r="H10" s="5">
        <f>G10/(G13-G8)</f>
        <v>0.12231948138284247</v>
      </c>
    </row>
    <row r="11" spans="1:8" ht="24.75" customHeight="1">
      <c r="A11" s="8"/>
      <c r="B11" s="4">
        <f>'[1]02分類帳'!K52</f>
        <v>-4170</v>
      </c>
      <c r="C11" s="57"/>
      <c r="D11" s="2" t="s">
        <v>59</v>
      </c>
      <c r="E11" s="4">
        <f>'[1]02分類帳'!N48</f>
        <v>19798</v>
      </c>
      <c r="F11" s="5">
        <f>E11/(E13-E8)</f>
        <v>0.07713376267673402</v>
      </c>
      <c r="G11" s="4">
        <f>'[1]02分類帳'!N49</f>
        <v>48228</v>
      </c>
      <c r="H11" s="5">
        <f>G11/(G13-G8)</f>
        <v>0.01976660260595531</v>
      </c>
    </row>
    <row r="12" spans="1:8" ht="22.5" customHeight="1">
      <c r="A12" s="2"/>
      <c r="B12" s="4">
        <f>'[1]02分類帳'!M52</f>
        <v>0</v>
      </c>
      <c r="C12" s="58" t="s">
        <v>60</v>
      </c>
      <c r="D12" s="8"/>
      <c r="E12" s="4"/>
      <c r="F12" s="5"/>
      <c r="G12" s="4"/>
      <c r="H12" s="5"/>
    </row>
    <row r="13" spans="1:8" ht="33" customHeight="1">
      <c r="A13" s="2"/>
      <c r="B13" s="4">
        <f>'[1]02分類帳'!N52</f>
        <v>0</v>
      </c>
      <c r="C13" s="58"/>
      <c r="D13" s="2" t="s">
        <v>61</v>
      </c>
      <c r="E13" s="4">
        <f>SUM(E4:E12)</f>
        <v>297214</v>
      </c>
      <c r="F13" s="5">
        <f>(E13-E8)/(E13-E8)</f>
        <v>1</v>
      </c>
      <c r="G13" s="4">
        <f>SUM(G4:G12)</f>
        <v>2480416</v>
      </c>
      <c r="H13" s="5">
        <f>(G13-G8)/(G13-G8)</f>
        <v>1</v>
      </c>
    </row>
    <row r="14" spans="1:8" ht="30.75" customHeight="1">
      <c r="A14" s="2" t="s">
        <v>62</v>
      </c>
      <c r="B14" s="4">
        <f>SUM(B5:B13)</f>
        <v>-4170</v>
      </c>
      <c r="C14" s="58"/>
      <c r="D14" s="2" t="s">
        <v>63</v>
      </c>
      <c r="E14" s="4">
        <f>'[1]02分類帳'!P49</f>
        <v>414018</v>
      </c>
      <c r="F14" s="5"/>
      <c r="G14" s="4">
        <f>E14</f>
        <v>414018</v>
      </c>
      <c r="H14" s="5"/>
    </row>
    <row r="15" spans="1:8" ht="34.5" customHeight="1">
      <c r="A15" s="2" t="s">
        <v>64</v>
      </c>
      <c r="B15" s="4">
        <f>B14+B4</f>
        <v>711232</v>
      </c>
      <c r="C15" s="59"/>
      <c r="D15" s="2" t="s">
        <v>64</v>
      </c>
      <c r="E15" s="4">
        <f>E13+E14</f>
        <v>711232</v>
      </c>
      <c r="F15" s="9">
        <f>SUM(F4:F11)</f>
        <v>1.0000000000000002</v>
      </c>
      <c r="G15" s="4">
        <f>G13+G14</f>
        <v>2894434</v>
      </c>
      <c r="H15" s="9">
        <f>SUM(H4:H11)</f>
        <v>1</v>
      </c>
    </row>
    <row r="16" spans="1:8" ht="68.25" customHeight="1">
      <c r="A16" s="2" t="s">
        <v>65</v>
      </c>
      <c r="B16" s="60" t="s">
        <v>66</v>
      </c>
      <c r="C16" s="60"/>
      <c r="D16" s="60"/>
      <c r="E16" s="60"/>
      <c r="F16" s="60"/>
      <c r="G16" s="60"/>
      <c r="H16" s="60"/>
    </row>
    <row r="17" spans="1:8" ht="27" customHeight="1">
      <c r="A17" s="61" t="s">
        <v>67</v>
      </c>
      <c r="B17" s="61"/>
      <c r="C17" s="61"/>
      <c r="D17" s="61"/>
      <c r="E17" s="61"/>
      <c r="F17" s="61"/>
      <c r="G17" s="61"/>
      <c r="H17" s="61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6.25" thickBot="1">
      <c r="A1" s="74" t="str">
        <f>'[1]02結算'!A1:C1</f>
        <v>   嘉義縣溪口鄉溪口國民（中）小學</v>
      </c>
      <c r="B1" s="74"/>
      <c r="C1" s="74"/>
      <c r="D1" s="73" t="s">
        <v>206</v>
      </c>
      <c r="E1" s="73"/>
      <c r="F1" s="73"/>
      <c r="G1" s="73"/>
      <c r="H1" s="73"/>
    </row>
    <row r="2" spans="1:8" ht="25.5" customHeight="1">
      <c r="A2" s="68" t="s">
        <v>106</v>
      </c>
      <c r="B2" s="69"/>
      <c r="C2" s="70"/>
      <c r="D2" s="71" t="s">
        <v>107</v>
      </c>
      <c r="E2" s="69"/>
      <c r="F2" s="70"/>
      <c r="G2" s="71" t="s">
        <v>0</v>
      </c>
      <c r="H2" s="72"/>
    </row>
    <row r="3" spans="1:8" ht="25.5" customHeight="1">
      <c r="A3" s="12" t="s">
        <v>108</v>
      </c>
      <c r="B3" s="3" t="s">
        <v>109</v>
      </c>
      <c r="C3" s="2" t="s">
        <v>110</v>
      </c>
      <c r="D3" s="2" t="s">
        <v>111</v>
      </c>
      <c r="E3" s="3" t="s">
        <v>112</v>
      </c>
      <c r="F3" s="2" t="s">
        <v>113</v>
      </c>
      <c r="G3" s="3" t="s">
        <v>112</v>
      </c>
      <c r="H3" s="13" t="s">
        <v>113</v>
      </c>
    </row>
    <row r="4" spans="1:8" ht="25.5" customHeight="1">
      <c r="A4" s="2" t="s">
        <v>114</v>
      </c>
      <c r="B4" s="4">
        <f>'[1]03分類帳'!P4</f>
        <v>414018</v>
      </c>
      <c r="C4" s="56" t="s">
        <v>207</v>
      </c>
      <c r="D4" s="2" t="s">
        <v>116</v>
      </c>
      <c r="E4" s="4">
        <f>'[1]03分類帳'!G48</f>
        <v>29042</v>
      </c>
      <c r="F4" s="5">
        <f>E4/(E13-E8)</f>
        <v>0.07392831687200896</v>
      </c>
      <c r="G4" s="14">
        <f>'[1]03分類帳'!G49</f>
        <v>203675</v>
      </c>
      <c r="H4" s="5">
        <f>G4/(G13-G8)</f>
        <v>0.07190103621510545</v>
      </c>
    </row>
    <row r="5" spans="1:8" ht="25.5" customHeight="1">
      <c r="A5" s="2" t="s">
        <v>117</v>
      </c>
      <c r="B5" s="4">
        <f>'[1]03分類帳'!F52</f>
        <v>242400</v>
      </c>
      <c r="C5" s="57"/>
      <c r="D5" s="2" t="s">
        <v>118</v>
      </c>
      <c r="E5" s="4">
        <f>'[1]03分類帳'!H48</f>
        <v>297079</v>
      </c>
      <c r="F5" s="5">
        <f>E5/(E13-E8)</f>
        <v>0.7562340902148458</v>
      </c>
      <c r="G5" s="14">
        <f>'[1]03分類帳'!H49</f>
        <v>1862857</v>
      </c>
      <c r="H5" s="5">
        <f>G5/(G13-G8)</f>
        <v>0.6576229219126681</v>
      </c>
    </row>
    <row r="6" spans="1:8" ht="29.25" customHeight="1">
      <c r="A6" s="6" t="s">
        <v>119</v>
      </c>
      <c r="B6" s="4">
        <f>'[1]03分類帳'!G52</f>
        <v>0</v>
      </c>
      <c r="C6" s="57"/>
      <c r="D6" s="2" t="s">
        <v>120</v>
      </c>
      <c r="E6" s="4">
        <f>'[1]03分類帳'!I48</f>
        <v>5040</v>
      </c>
      <c r="F6" s="5">
        <f>E6/(E13-E8)</f>
        <v>0.012829650748396294</v>
      </c>
      <c r="G6" s="14">
        <f>'[1]03分類帳'!I49</f>
        <v>39520</v>
      </c>
      <c r="H6" s="5">
        <f>G6/(G13-G8)</f>
        <v>0.013951289805921037</v>
      </c>
    </row>
    <row r="7" spans="1:8" ht="30.75" customHeight="1">
      <c r="A7" s="7" t="s">
        <v>121</v>
      </c>
      <c r="B7" s="4">
        <f>'[1]03分類帳'!H52</f>
        <v>0</v>
      </c>
      <c r="C7" s="57"/>
      <c r="D7" s="2" t="s">
        <v>122</v>
      </c>
      <c r="E7" s="4">
        <f>'[1]03分類帳'!J48</f>
        <v>7852</v>
      </c>
      <c r="F7" s="5">
        <f>E7/(E13-E8)</f>
        <v>0.01998778128500153</v>
      </c>
      <c r="G7" s="14">
        <f>'[1]03分類帳'!J49</f>
        <v>88183</v>
      </c>
      <c r="H7" s="5">
        <f>G7/(G13-G8)</f>
        <v>0.031130227453328312</v>
      </c>
    </row>
    <row r="8" spans="1:8" ht="30.75" customHeight="1">
      <c r="A8" s="7" t="s">
        <v>123</v>
      </c>
      <c r="B8" s="4">
        <f>'[1]03分類帳'!I52</f>
        <v>0</v>
      </c>
      <c r="C8" s="57"/>
      <c r="D8" s="2" t="s">
        <v>124</v>
      </c>
      <c r="E8" s="4">
        <f>'[1]03分類帳'!K48</f>
        <v>54363</v>
      </c>
      <c r="F8" s="5"/>
      <c r="G8" s="14">
        <f>'[1]03分類帳'!K49</f>
        <v>399883</v>
      </c>
      <c r="H8" s="5"/>
    </row>
    <row r="9" spans="1:8" ht="32.25" customHeight="1">
      <c r="A9" s="8" t="s">
        <v>125</v>
      </c>
      <c r="B9" s="4">
        <f>'[1]03分類帳'!J52</f>
        <v>0</v>
      </c>
      <c r="C9" s="57"/>
      <c r="D9" s="2" t="s">
        <v>126</v>
      </c>
      <c r="E9" s="4">
        <f>'[1]03分類帳'!L48</f>
        <v>45402</v>
      </c>
      <c r="F9" s="5">
        <f>E9/(E13-E8)</f>
        <v>0.11557377049180328</v>
      </c>
      <c r="G9" s="14">
        <f>'[1]03分類帳'!L49</f>
        <v>283381</v>
      </c>
      <c r="H9" s="5">
        <f>G9/(G13-G8)</f>
        <v>0.10003872612580236</v>
      </c>
    </row>
    <row r="10" spans="1:8" ht="25.5" customHeight="1">
      <c r="A10" s="2" t="s">
        <v>127</v>
      </c>
      <c r="B10" s="4">
        <f>'[1]03分類帳'!K52</f>
        <v>-4075</v>
      </c>
      <c r="C10" s="57"/>
      <c r="D10" s="2" t="s">
        <v>128</v>
      </c>
      <c r="E10" s="4">
        <f>'[1]03分類帳'!M48</f>
        <v>600</v>
      </c>
      <c r="F10" s="5">
        <f>E10/(E13-E8)</f>
        <v>0.0015273393748090826</v>
      </c>
      <c r="G10" s="14">
        <f>'[1]03分類帳'!M49</f>
        <v>299044</v>
      </c>
      <c r="H10" s="5">
        <f>G10/(G13-G8)</f>
        <v>0.10556805437049217</v>
      </c>
    </row>
    <row r="11" spans="1:8" ht="24" customHeight="1">
      <c r="A11" s="8"/>
      <c r="B11" s="4">
        <f>'[1]03分類帳'!L52</f>
        <v>0</v>
      </c>
      <c r="C11" s="57"/>
      <c r="D11" s="2" t="s">
        <v>129</v>
      </c>
      <c r="E11" s="4">
        <f>'[1]03分類帳'!N48</f>
        <v>7825</v>
      </c>
      <c r="F11" s="5">
        <f>E11/(E13-E8)</f>
        <v>0.019919051013135118</v>
      </c>
      <c r="G11" s="14">
        <f>'[1]03分類帳'!N49</f>
        <v>56053</v>
      </c>
      <c r="H11" s="5">
        <f>G11/(G13-G8)</f>
        <v>0.019787744116682486</v>
      </c>
    </row>
    <row r="12" spans="1:8" ht="20.25" customHeight="1">
      <c r="A12" s="2"/>
      <c r="B12" s="4">
        <f>'[1]03分類帳'!M52</f>
        <v>0</v>
      </c>
      <c r="C12" s="58" t="s">
        <v>208</v>
      </c>
      <c r="D12" s="8"/>
      <c r="E12" s="4"/>
      <c r="F12" s="5"/>
      <c r="G12" s="14"/>
      <c r="H12" s="5"/>
    </row>
    <row r="13" spans="1:8" ht="33" customHeight="1">
      <c r="A13" s="12"/>
      <c r="B13" s="4">
        <f>'[1]03分類帳'!N52</f>
        <v>0</v>
      </c>
      <c r="C13" s="58"/>
      <c r="D13" s="2" t="s">
        <v>131</v>
      </c>
      <c r="E13" s="4">
        <f>SUM(E4:E12)</f>
        <v>447203</v>
      </c>
      <c r="F13" s="5">
        <f>(E13-E8)/(E13-E8)</f>
        <v>1</v>
      </c>
      <c r="G13" s="14">
        <f>SUM(G4:G12)</f>
        <v>3232596</v>
      </c>
      <c r="H13" s="5">
        <f>(G13-G8)/(G13-G8)</f>
        <v>1</v>
      </c>
    </row>
    <row r="14" spans="1:8" ht="32.25" customHeight="1">
      <c r="A14" s="12" t="s">
        <v>132</v>
      </c>
      <c r="B14" s="4">
        <f>SUM(B5:B13)</f>
        <v>238325</v>
      </c>
      <c r="C14" s="58"/>
      <c r="D14" s="2" t="s">
        <v>133</v>
      </c>
      <c r="E14" s="4">
        <f>'[1]03分類帳'!P49</f>
        <v>205140</v>
      </c>
      <c r="F14" s="5"/>
      <c r="G14" s="14">
        <f>E14</f>
        <v>205140</v>
      </c>
      <c r="H14" s="5"/>
    </row>
    <row r="15" spans="1:8" ht="33" customHeight="1">
      <c r="A15" s="12" t="s">
        <v>134</v>
      </c>
      <c r="B15" s="4">
        <f>B14+B4</f>
        <v>652343</v>
      </c>
      <c r="C15" s="59"/>
      <c r="D15" s="2" t="s">
        <v>134</v>
      </c>
      <c r="E15" s="4">
        <f>E13+E14</f>
        <v>652343</v>
      </c>
      <c r="F15" s="9">
        <f>SUM(F4:F11)</f>
        <v>1</v>
      </c>
      <c r="G15" s="14">
        <f>G13+G14</f>
        <v>3437736</v>
      </c>
      <c r="H15" s="9">
        <f>SUM(H4:H11)</f>
        <v>1</v>
      </c>
    </row>
    <row r="16" spans="1:8" ht="66.75" customHeight="1" thickBot="1">
      <c r="A16" s="15" t="s">
        <v>135</v>
      </c>
      <c r="B16" s="64" t="s">
        <v>209</v>
      </c>
      <c r="C16" s="65"/>
      <c r="D16" s="65"/>
      <c r="E16" s="65"/>
      <c r="F16" s="65"/>
      <c r="G16" s="65"/>
      <c r="H16" s="66"/>
    </row>
    <row r="17" spans="1:8" ht="27" customHeight="1">
      <c r="A17" s="67" t="s">
        <v>210</v>
      </c>
      <c r="B17" s="67"/>
      <c r="C17" s="67"/>
      <c r="D17" s="67"/>
      <c r="E17" s="67"/>
      <c r="F17" s="67"/>
      <c r="G17" s="67"/>
      <c r="H17" s="6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A-ga</cp:lastModifiedBy>
  <cp:lastPrinted>2012-07-05T09:40:00Z</cp:lastPrinted>
  <dcterms:created xsi:type="dcterms:W3CDTF">2012-07-05T08:31:55Z</dcterms:created>
  <dcterms:modified xsi:type="dcterms:W3CDTF">2012-07-05T09:40:30Z</dcterms:modified>
  <cp:category/>
  <cp:version/>
  <cp:contentType/>
  <cp:contentStatus/>
</cp:coreProperties>
</file>