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296" windowHeight="787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<sst xmlns="http://schemas.openxmlformats.org/spreadsheetml/2006/main" count="37" uniqueCount="34">
  <si>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101年9月份學校午餐費收支結算表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</si>
  <si>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</si>
  <si>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</si>
  <si>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</si>
  <si>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</si>
  <si>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</si>
  <si>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</si>
  <si>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</si>
  <si>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</si>
  <si>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</si>
  <si>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</si>
  <si>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620   元
二、應收午餐費
    學  生 322人199640元
    教職員 34人(缴9月-101年1月共5個月)31*620*5+620*4個月(約聘人員)-620*4個月(退1人101/10~102/1月)+60*19*2人(代課老師)
      合  計356人 共298020 元
三、免收減收午餐費
       （1）全免及減收學生午餐費
             計 59  人36580元
       （2）全免廚工午餐費
             計  2 人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</si>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</sst>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mps%20hc\AppData\Local\Microsoft\Windows\Temporary%20Internet%20Files\Content.IE5\HH1CB1BM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嘉義縣新港鄉月眉國民小學</v>
          </cell>
        </row>
      </sheetData>
      <sheetData sheetId="6">
        <row r="4">
          <cell r="F4">
            <v>209776</v>
          </cell>
        </row>
        <row r="31">
          <cell r="F31">
            <v>261440</v>
          </cell>
          <cell r="G31">
            <v>12660</v>
          </cell>
          <cell r="H31">
            <v>115047</v>
          </cell>
          <cell r="I31">
            <v>2980</v>
          </cell>
          <cell r="J31">
            <v>4540</v>
          </cell>
          <cell r="K31">
            <v>40694</v>
          </cell>
          <cell r="L31">
            <v>13519</v>
          </cell>
          <cell r="M31">
            <v>2700</v>
          </cell>
          <cell r="N31">
            <v>8419</v>
          </cell>
        </row>
        <row r="32">
          <cell r="G32">
            <v>12660</v>
          </cell>
          <cell r="H32">
            <v>115047</v>
          </cell>
          <cell r="I32">
            <v>2980</v>
          </cell>
          <cell r="J32">
            <v>4540</v>
          </cell>
          <cell r="K32">
            <v>40694</v>
          </cell>
          <cell r="L32">
            <v>13519</v>
          </cell>
          <cell r="M32">
            <v>2700</v>
          </cell>
          <cell r="N32">
            <v>8419</v>
          </cell>
          <cell r="P32">
            <v>270657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J5" sqref="J5"/>
    </sheetView>
  </sheetViews>
  <sheetFormatPr defaultColWidth="9.00390625" defaultRowHeight="16.5"/>
  <cols>
    <col min="1" max="1" width="18.75390625" style="0" customWidth="1"/>
    <col min="2" max="2" width="13.50390625" style="0" customWidth="1"/>
    <col min="3" max="3" width="28.875" style="0" customWidth="1"/>
    <col min="4" max="4" width="13.875" style="0" customWidth="1"/>
    <col min="5" max="5" width="12.375" style="0" customWidth="1"/>
    <col min="6" max="6" width="11.25390625" style="0" customWidth="1"/>
    <col min="7" max="7" width="13.125" style="0" customWidth="1"/>
    <col min="8" max="8" width="11.75390625" style="0" customWidth="1"/>
  </cols>
  <sheetData>
    <row r="1" spans="1:8" ht="24">
      <c r="A1" s="1" t="str">
        <f>'[1]08結算'!A1:C1</f>
        <v>   嘉義縣新港鄉月眉國民小學</v>
      </c>
      <c r="B1" s="1"/>
      <c r="C1" s="1"/>
      <c r="D1" s="2" t="s">
        <v>0</v>
      </c>
      <c r="E1" s="2"/>
      <c r="F1" s="2"/>
      <c r="G1" s="2"/>
      <c r="H1" s="2"/>
    </row>
    <row r="2" spans="1:8" ht="15.7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 ht="15.7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 ht="18" customHeight="1">
      <c r="A4" s="4" t="s">
        <v>10</v>
      </c>
      <c r="B4" s="6">
        <f>'[1]09分類帳'!F4</f>
        <v>209776</v>
      </c>
      <c r="C4" s="7" t="s">
        <v>11</v>
      </c>
      <c r="D4" s="4" t="s">
        <v>12</v>
      </c>
      <c r="E4" s="6">
        <f>'[1]09分類帳'!G31</f>
        <v>12660</v>
      </c>
      <c r="F4" s="8">
        <f>E4/(E13-E8)</f>
        <v>0.07919181809651894</v>
      </c>
      <c r="G4" s="6">
        <f>'[1]09分類帳'!G32</f>
        <v>12660</v>
      </c>
      <c r="H4" s="8">
        <f>G4/(G13-G8)</f>
        <v>0.07919181809651894</v>
      </c>
    </row>
    <row r="5" spans="1:8" ht="18.75" customHeight="1">
      <c r="A5" s="4" t="s">
        <v>13</v>
      </c>
      <c r="B5" s="6">
        <f>'[1]09分類帳'!F31</f>
        <v>261440</v>
      </c>
      <c r="C5" s="9"/>
      <c r="D5" s="4" t="s">
        <v>14</v>
      </c>
      <c r="E5" s="6">
        <f>'[1]09分類帳'!H31</f>
        <v>115047</v>
      </c>
      <c r="F5" s="8">
        <f>E5/(E13-E8)</f>
        <v>0.7196509554936978</v>
      </c>
      <c r="G5" s="6">
        <f>'[1]09分類帳'!H32</f>
        <v>115047</v>
      </c>
      <c r="H5" s="8">
        <f>G5/(G13-G8)</f>
        <v>0.7196509554936978</v>
      </c>
    </row>
    <row r="6" spans="1:8" ht="36" customHeight="1">
      <c r="A6" s="10" t="s">
        <v>15</v>
      </c>
      <c r="B6" s="6">
        <f>'[1]09分類帳'!G35</f>
        <v>0</v>
      </c>
      <c r="C6" s="9"/>
      <c r="D6" s="4" t="s">
        <v>16</v>
      </c>
      <c r="E6" s="6">
        <f>'[1]09分類帳'!I31</f>
        <v>2980</v>
      </c>
      <c r="F6" s="8">
        <f>E6/(E13-E8)</f>
        <v>0.01864072811434648</v>
      </c>
      <c r="G6" s="6">
        <f>'[1]09分類帳'!I32</f>
        <v>2980</v>
      </c>
      <c r="H6" s="8">
        <f>G6/(G13-G8)</f>
        <v>0.01864072811434648</v>
      </c>
    </row>
    <row r="7" spans="1:8" ht="32.25" customHeight="1">
      <c r="A7" s="11" t="s">
        <v>17</v>
      </c>
      <c r="B7" s="6">
        <f>'[1]09分類帳'!H35</f>
        <v>0</v>
      </c>
      <c r="C7" s="9"/>
      <c r="D7" s="4" t="s">
        <v>18</v>
      </c>
      <c r="E7" s="6">
        <f>'[1]09分類帳'!J31</f>
        <v>4540</v>
      </c>
      <c r="F7" s="8">
        <f>E7/(E13-E8)</f>
        <v>0.02839896162387014</v>
      </c>
      <c r="G7" s="6">
        <f>'[1]09分類帳'!J32</f>
        <v>4540</v>
      </c>
      <c r="H7" s="8">
        <f>G7/(G13-G8)</f>
        <v>0.02839896162387014</v>
      </c>
    </row>
    <row r="8" spans="1:8" ht="30" customHeight="1">
      <c r="A8" s="11" t="s">
        <v>19</v>
      </c>
      <c r="B8" s="6"/>
      <c r="C8" s="9"/>
      <c r="D8" s="4" t="s">
        <v>20</v>
      </c>
      <c r="E8" s="6">
        <f>'[1]09分類帳'!K31</f>
        <v>40694</v>
      </c>
      <c r="F8" s="8"/>
      <c r="G8" s="6">
        <f>'[1]09分類帳'!K32</f>
        <v>40694</v>
      </c>
      <c r="H8" s="8"/>
    </row>
    <row r="9" spans="1:8" ht="42" customHeight="1">
      <c r="A9" s="12" t="s">
        <v>21</v>
      </c>
      <c r="B9" s="6">
        <f>'[1]09分類帳'!J35</f>
        <v>0</v>
      </c>
      <c r="C9" s="9"/>
      <c r="D9" s="4" t="s">
        <v>22</v>
      </c>
      <c r="E9" s="6">
        <f>'[1]09分類帳'!L31</f>
        <v>13519</v>
      </c>
      <c r="F9" s="8">
        <f>E9/(E13-E8)</f>
        <v>0.08456510180464767</v>
      </c>
      <c r="G9" s="6">
        <f>'[1]09分類帳'!L32</f>
        <v>13519</v>
      </c>
      <c r="H9" s="8">
        <f>G9/(G13-G8)</f>
        <v>0.08456510180464767</v>
      </c>
    </row>
    <row r="10" spans="1:8" ht="15.75">
      <c r="A10" s="4" t="s">
        <v>23</v>
      </c>
      <c r="B10" s="6">
        <f>'[1]09分類帳'!K35</f>
        <v>0</v>
      </c>
      <c r="C10" s="9"/>
      <c r="D10" s="4" t="s">
        <v>24</v>
      </c>
      <c r="E10" s="6">
        <f>'[1]09分類帳'!M31</f>
        <v>2700</v>
      </c>
      <c r="F10" s="8">
        <f>E10/(E13-E8)</f>
        <v>0.016889250304944797</v>
      </c>
      <c r="G10" s="6">
        <f>'[1]09分類帳'!M32</f>
        <v>2700</v>
      </c>
      <c r="H10" s="8">
        <f>G10/(G13-G8)</f>
        <v>0.016889250304944797</v>
      </c>
    </row>
    <row r="11" spans="1:8" ht="15.75">
      <c r="A11" s="12"/>
      <c r="B11" s="6">
        <f>'[1]09分類帳'!L35</f>
        <v>0</v>
      </c>
      <c r="C11" s="9"/>
      <c r="D11" s="4" t="s">
        <v>25</v>
      </c>
      <c r="E11" s="6">
        <f>'[1]09分類帳'!N31</f>
        <v>8419</v>
      </c>
      <c r="F11" s="8">
        <f>E11/(E13-E8)</f>
        <v>0.05266318456197416</v>
      </c>
      <c r="G11" s="6">
        <f>'[1]09分類帳'!N32</f>
        <v>8419</v>
      </c>
      <c r="H11" s="8">
        <f>G11/(G13-G8)</f>
        <v>0.05266318456197416</v>
      </c>
    </row>
    <row r="12" spans="1:8" ht="15.75">
      <c r="A12" s="4"/>
      <c r="B12" s="6">
        <f>'[1]09分類帳'!M35</f>
        <v>0</v>
      </c>
      <c r="C12" s="13" t="s">
        <v>26</v>
      </c>
      <c r="D12" s="12"/>
      <c r="E12" s="6"/>
      <c r="F12" s="8"/>
      <c r="G12" s="6"/>
      <c r="H12" s="8"/>
    </row>
    <row r="13" spans="1:8" ht="15.75">
      <c r="A13" s="4"/>
      <c r="B13" s="6">
        <f>'[1]09分類帳'!N35</f>
        <v>0</v>
      </c>
      <c r="C13" s="13"/>
      <c r="D13" s="4" t="s">
        <v>27</v>
      </c>
      <c r="E13" s="6">
        <f>SUM(E4:E12)</f>
        <v>200559</v>
      </c>
      <c r="F13" s="8">
        <f>(E13-E8)/(E13-E8)</f>
        <v>1</v>
      </c>
      <c r="G13" s="6">
        <f>SUM(G4:G12)</f>
        <v>200559</v>
      </c>
      <c r="H13" s="14">
        <f>(G13-G8)/(G13-G8)</f>
        <v>1</v>
      </c>
    </row>
    <row r="14" spans="1:8" ht="21" customHeight="1">
      <c r="A14" s="4" t="s">
        <v>28</v>
      </c>
      <c r="B14" s="6">
        <f>SUM(B5:B13)</f>
        <v>261440</v>
      </c>
      <c r="C14" s="13"/>
      <c r="D14" s="4" t="s">
        <v>29</v>
      </c>
      <c r="E14" s="6">
        <f>'[1]09分類帳'!P32</f>
        <v>270657</v>
      </c>
      <c r="F14" s="8"/>
      <c r="G14" s="6">
        <f>E14</f>
        <v>270657</v>
      </c>
      <c r="H14" s="15"/>
    </row>
    <row r="15" spans="1:8" ht="30" customHeight="1">
      <c r="A15" s="4" t="s">
        <v>30</v>
      </c>
      <c r="B15" s="6">
        <f>B14+B4</f>
        <v>471216</v>
      </c>
      <c r="C15" s="16"/>
      <c r="D15" s="4" t="s">
        <v>30</v>
      </c>
      <c r="E15" s="6">
        <f>E13+E14</f>
        <v>471216</v>
      </c>
      <c r="F15" s="14">
        <f>SUM(F4:F11)</f>
        <v>1</v>
      </c>
      <c r="G15" s="6">
        <f>G13+G14</f>
        <v>471216</v>
      </c>
      <c r="H15" s="14">
        <f>SUM(H4:H11)</f>
        <v>1</v>
      </c>
    </row>
    <row r="16" spans="1:8" ht="32.25" customHeight="1">
      <c r="A16" s="4" t="s">
        <v>31</v>
      </c>
      <c r="B16" s="17" t="s">
        <v>32</v>
      </c>
      <c r="C16" s="17"/>
      <c r="D16" s="17"/>
      <c r="E16" s="17"/>
      <c r="F16" s="17"/>
      <c r="G16" s="17"/>
      <c r="H16" s="17"/>
    </row>
    <row r="17" spans="1:8" ht="15.75">
      <c r="A17" s="18" t="s">
        <v>33</v>
      </c>
      <c r="B17" s="18"/>
      <c r="C17" s="18"/>
      <c r="D17" s="18"/>
      <c r="E17" s="18"/>
      <c r="F17" s="18"/>
      <c r="G17" s="18"/>
      <c r="H17" s="18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ymps hc</dc:creator>
  <cp:keywords/>
  <dc:description/>
  <cp:lastModifiedBy>ymps hc</cp:lastModifiedBy>
  <cp:lastPrinted>2012-10-11T03:16:24Z</cp:lastPrinted>
  <dcterms:created xsi:type="dcterms:W3CDTF">2012-10-11T03:10:39Z</dcterms:created>
  <dcterms:modified xsi:type="dcterms:W3CDTF">2012-10-11T03:16:48Z</dcterms:modified>
  <cp:category/>
  <cp:version/>
  <cp:contentType/>
  <cp:contentStatus/>
</cp:coreProperties>
</file>