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0800" windowHeight="8700" activeTab="0"/>
  </bookViews>
  <sheets>
    <sheet name="101學年度經費收支預算決算表" sheetId="1" r:id="rId1"/>
  </sheets>
  <definedNames>
    <definedName name="_xlnm.Print_Area" localSheetId="0">'101學年度經費收支預算決算表'!$A$1:$AC$39</definedName>
  </definedNames>
  <calcPr fullCalcOnLoad="1"/>
</workbook>
</file>

<file path=xl/comments1.xml><?xml version="1.0" encoding="utf-8"?>
<comments xmlns="http://schemas.openxmlformats.org/spreadsheetml/2006/main">
  <authors>
    <author>oem</author>
    <author>TIGER-XP</author>
    <author>Acer</author>
  </authors>
  <commentList>
    <comment ref="J26" authorId="0">
      <text>
        <r>
          <rPr>
            <b/>
            <sz val="9"/>
            <rFont val="新細明體"/>
            <family val="1"/>
          </rPr>
          <t>oem:</t>
        </r>
        <r>
          <rPr>
            <sz val="9"/>
            <rFont val="新細明體"/>
            <family val="1"/>
          </rPr>
          <t xml:space="preserve">
101004
101008
101010
101011
101012</t>
        </r>
      </text>
    </comment>
    <comment ref="L5" authorId="0">
      <text>
        <r>
          <rPr>
            <b/>
            <sz val="9"/>
            <rFont val="新細明體"/>
            <family val="1"/>
          </rPr>
          <t>oem:</t>
        </r>
        <r>
          <rPr>
            <sz val="9"/>
            <rFont val="新細明體"/>
            <family val="1"/>
          </rPr>
          <t xml:space="preserve">
101028</t>
        </r>
      </text>
    </comment>
    <comment ref="I13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101002</t>
        </r>
      </text>
    </comment>
    <comment ref="I14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101003</t>
        </r>
      </text>
    </comment>
    <comment ref="I32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101001</t>
        </r>
      </text>
    </comment>
    <comment ref="J32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101005
101006
</t>
        </r>
      </text>
    </comment>
    <comment ref="J23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101008</t>
        </r>
      </text>
    </comment>
    <comment ref="J25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101009
</t>
        </r>
      </text>
    </comment>
    <comment ref="K22" authorId="2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101013</t>
        </r>
      </text>
    </comment>
    <comment ref="K8" authorId="2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101014
101016</t>
        </r>
      </text>
    </comment>
    <comment ref="K19" authorId="2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101015</t>
        </r>
        <r>
          <rPr>
            <sz val="9"/>
            <rFont val="細明體"/>
            <family val="3"/>
          </rPr>
          <t xml:space="preserve">
</t>
        </r>
        <r>
          <rPr>
            <sz val="9"/>
            <rFont val="Tahoma"/>
            <family val="2"/>
          </rPr>
          <t>101025</t>
        </r>
      </text>
    </comment>
    <comment ref="K32" authorId="2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101018
101019</t>
        </r>
      </text>
    </comment>
    <comment ref="K25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101020
101021
</t>
        </r>
      </text>
    </comment>
    <comment ref="K13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101022
101024</t>
        </r>
      </text>
    </comment>
    <comment ref="K18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101023
</t>
        </r>
      </text>
    </comment>
    <comment ref="K15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101014
</t>
        </r>
      </text>
    </comment>
    <comment ref="K17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101017</t>
        </r>
      </text>
    </comment>
    <comment ref="L18" authorId="2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101026</t>
        </r>
      </text>
    </comment>
    <comment ref="L13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101027
101031
101032</t>
        </r>
      </text>
    </comment>
    <comment ref="L17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101029</t>
        </r>
      </text>
    </comment>
    <comment ref="L26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101030
101034</t>
        </r>
      </text>
    </comment>
    <comment ref="L32" authorId="1">
      <text>
        <r>
          <rPr>
            <b/>
            <sz val="9"/>
            <rFont val="新細明體"/>
            <family val="1"/>
          </rPr>
          <t>TIGER-XP:</t>
        </r>
        <r>
          <rPr>
            <sz val="9"/>
            <rFont val="新細明體"/>
            <family val="1"/>
          </rPr>
          <t xml:space="preserve">
101033</t>
        </r>
      </text>
    </comment>
  </commentList>
</comments>
</file>

<file path=xl/sharedStrings.xml><?xml version="1.0" encoding="utf-8"?>
<sst xmlns="http://schemas.openxmlformats.org/spreadsheetml/2006/main" count="106" uniqueCount="96">
  <si>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</si>
  <si>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</si>
  <si>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</si>
  <si>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</si>
  <si>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</si>
  <si>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</si>
  <si>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</si>
  <si>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</si>
  <si>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</si>
  <si>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 xml:space="preserve"> </t>
  </si>
  <si>
    <t>舊莊國小家長會101學年度經費收支預算決算表</t>
  </si>
  <si>
    <t xml:space="preserve"> </t>
  </si>
  <si>
    <t>收入決算</t>
  </si>
  <si>
    <t>支出預算</t>
  </si>
  <si>
    <t>支出決算</t>
  </si>
  <si>
    <t>預算收入大項</t>
  </si>
  <si>
    <t>細項說明</t>
  </si>
  <si>
    <t>細項金額</t>
  </si>
  <si>
    <t>大項總額</t>
  </si>
  <si>
    <t>大項</t>
  </si>
  <si>
    <t>上學期月支內容及金額</t>
  </si>
  <si>
    <t>下學期月支內容及金額</t>
  </si>
  <si>
    <t>使用比例檢核</t>
  </si>
  <si>
    <t>大項餘額</t>
  </si>
  <si>
    <t>9月</t>
  </si>
  <si>
    <t>10月</t>
  </si>
  <si>
    <t>1月</t>
  </si>
  <si>
    <t>上學期</t>
  </si>
  <si>
    <t>下學期</t>
  </si>
  <si>
    <t>學年總計</t>
  </si>
  <si>
    <t>學年總比例</t>
  </si>
  <si>
    <t>前期結轉</t>
  </si>
  <si>
    <t>舉（協）辦親師生相關活動所需經費</t>
  </si>
  <si>
    <t>聖誕節慶祝活動經費及獎品、紀念品、相關雜項支出</t>
  </si>
  <si>
    <t>家長會費</t>
  </si>
  <si>
    <t>兒童節慶祝活動經費及獎品、紀念品、相關雜項支出</t>
  </si>
  <si>
    <t>母親節慶祝活動經費及獎品、紀念品、相關雜項支出</t>
  </si>
  <si>
    <t>各界捐款</t>
  </si>
  <si>
    <t>經常費</t>
  </si>
  <si>
    <r>
      <t>校內外師生</t>
    </r>
    <r>
      <rPr>
        <b/>
        <sz val="12"/>
        <rFont val="新細明體"/>
        <family val="1"/>
      </rPr>
      <t>運動競賽及體育活動</t>
    </r>
    <r>
      <rPr>
        <sz val="12"/>
        <rFont val="新細明體"/>
        <family val="1"/>
      </rPr>
      <t>經費及交通費、獎品、紀念品、雜項支出</t>
    </r>
  </si>
  <si>
    <t>特教基金</t>
  </si>
  <si>
    <r>
      <t>校內外師生</t>
    </r>
    <r>
      <rPr>
        <b/>
        <sz val="12"/>
        <rFont val="新細明體"/>
        <family val="1"/>
      </rPr>
      <t>藝文學習成果發表活動</t>
    </r>
    <r>
      <rPr>
        <sz val="12"/>
        <rFont val="新細明體"/>
        <family val="1"/>
      </rPr>
      <t>經費及交通費、獎品、紀念品、雜項支出</t>
    </r>
  </si>
  <si>
    <t>仁愛基金</t>
  </si>
  <si>
    <t>小學部畢業(含謝師)相關活動經費、餐費和獎品、紀念品、雜項支出</t>
  </si>
  <si>
    <t>弱勢學童基金</t>
  </si>
  <si>
    <t>幼稚園畢業及謝師相關活動經費、餐費和獎品、紀念品、雜項支出</t>
  </si>
  <si>
    <t>家長會專案活動結餘及其他收入</t>
  </si>
  <si>
    <t>志工旅遊(上學期)</t>
  </si>
  <si>
    <t>西瓜盃活動經費及獎品、紀念品、雜項支出</t>
  </si>
  <si>
    <t>志工旅遊(下學期)</t>
  </si>
  <si>
    <t>師生參加校內外各類競賽表現優異之獎勵</t>
  </si>
  <si>
    <t>依本會相關辦法核發</t>
  </si>
  <si>
    <t>志工服收入</t>
  </si>
  <si>
    <t>舉(協)辦尊師重道活動所需經費</t>
  </si>
  <si>
    <t>教師節慶祝活動經費和獎品、紀念品、雜項支出</t>
  </si>
  <si>
    <t>孳息</t>
  </si>
  <si>
    <t>郵局存款利息</t>
  </si>
  <si>
    <t>表揚優良教職員工活動經費和獎品、紀念品、雜項支出</t>
  </si>
  <si>
    <t>表揚退休或離職優良教師活動經費和獎品、紀念品、雜項支出</t>
  </si>
  <si>
    <t>其他相關尊師重道活動開支 （如慰問等）</t>
  </si>
  <si>
    <t>舉(協)辦家長會志工團校內外活動或工作所需裝備器材費用等</t>
  </si>
  <si>
    <t>志工團險(全學年)</t>
  </si>
  <si>
    <t>志工旅遊補助(一年兩次之探勘、車資、旅平險等)</t>
  </si>
  <si>
    <t>志工慶慰費(生產、傷病、慰儀等)</t>
  </si>
  <si>
    <t>志工成長研習(講師費、茶點、教材、布條等)</t>
  </si>
  <si>
    <t>志工迎新/送舊/慶生大會相關費用(茶點、誤餐費、紀念品等)</t>
  </si>
  <si>
    <t>志工服裝補助(衣服、帽子、徽章、印製LOGO等)</t>
  </si>
  <si>
    <t>志工聯誼聚餐出席補助金(導護及書香上下學期各5000)</t>
  </si>
  <si>
    <t>南港七校志工聯誼年費或三長活動相關費用等</t>
  </si>
  <si>
    <t>家長會會務所需經費</t>
  </si>
  <si>
    <t>一般行政事務（文具影印耗材郵電費辦公設備維汰會議雜支其它相關等)</t>
  </si>
  <si>
    <t>台北市家長聯合會會費暨相關活動費</t>
  </si>
  <si>
    <t>會務印刷：舊莊親橋一年四期</t>
  </si>
  <si>
    <t>會務印刷：補助學校代印家長會相關文件資料等紙張費用</t>
  </si>
  <si>
    <t>舉（協）辦親師生學習成長教育活動</t>
  </si>
  <si>
    <t>交通費、講師鐘點費、活動雜支、餐點、紀念品</t>
  </si>
  <si>
    <t>舉（協）辦親師生校際交流活動</t>
  </si>
  <si>
    <t>交通費、活動雜支、會議雜支、餐點、紀念品</t>
  </si>
  <si>
    <t>指定捐款--專款專用支出</t>
  </si>
  <si>
    <t>仁愛基金、特教補助等補助學生專戶</t>
  </si>
  <si>
    <t>支援校方教學設備及校園環境維護</t>
  </si>
  <si>
    <t>在經費許可下，由校方提出計劃，經家長委員會同意並送交家長代表大會通過</t>
  </si>
  <si>
    <t>其他由家長委員會或家長代表大會認可之相關支出</t>
  </si>
  <si>
    <t>在經費許可下，由家長委員提出計劃，經委員會同意並送交家長代表大會通過</t>
  </si>
  <si>
    <t>合計</t>
  </si>
  <si>
    <t>製表人                                                            出納</t>
  </si>
  <si>
    <t>存簿955060,零用金179</t>
  </si>
  <si>
    <r>
      <t>上學期(實收</t>
    </r>
    <r>
      <rPr>
        <sz val="12"/>
        <rFont val="新細明體"/>
        <family val="1"/>
      </rPr>
      <t>100學年度下學期補助)</t>
    </r>
  </si>
  <si>
    <t xml:space="preserve"> </t>
  </si>
  <si>
    <r>
      <t xml:space="preserve"> (總收入) - (總支出) = </t>
    </r>
    <r>
      <rPr>
        <sz val="12"/>
        <rFont val="新細明體"/>
        <family val="1"/>
      </rPr>
      <t>1,140,819-112,694=1,028,125</t>
    </r>
  </si>
  <si>
    <t>支出金額</t>
  </si>
  <si>
    <t xml:space="preserve">執行  </t>
  </si>
  <si>
    <t xml:space="preserve">會計      陳秀芳                                 </t>
  </si>
  <si>
    <t xml:space="preserve"> </t>
  </si>
  <si>
    <t>大項支出 總計</t>
  </si>
  <si>
    <t>百分比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</si>
</sst>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#,##0_ "/>
    <numFmt numFmtId="182" formatCode="m&quot;月&quot;d&quot;日&quot;;@"/>
    <numFmt numFmtId="183" formatCode="m&quot;月&quot;d&quot;日&quot;"/>
    <numFmt numFmtId="184" formatCode="[$-404]e/m/d;@"/>
    <numFmt numFmtId="185" formatCode="[$-404]e&quot;年&quot;m&quot;月&quot;d&quot;日&quot;;@"/>
    <numFmt numFmtId="186" formatCode="mmm\-yyyy"/>
    <numFmt numFmtId="187" formatCode="[$-404]AM/PM\ hh:mm:ss"/>
    <numFmt numFmtId="188" formatCode="0_);[Red]\(0\)"/>
  </numFmts>
  <fonts count="32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17"/>
      <name val="新細明體"/>
      <family val="1"/>
    </font>
    <font>
      <b/>
      <sz val="9"/>
      <name val="新細明體"/>
      <family val="1"/>
    </font>
    <font>
      <b/>
      <sz val="20"/>
      <name val="新細明體"/>
      <family val="1"/>
    </font>
    <font>
      <b/>
      <sz val="10"/>
      <name val="新細明體"/>
      <family val="1"/>
    </font>
    <font>
      <b/>
      <sz val="2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253">
    <xf numFmtId="0" fontId="0" fillId="0" borderId="0" xfId="0" applyAlignment="1">
      <alignment vertical="center"/>
    </xf>
    <xf numFmtId="41" fontId="1" fillId="0" borderId="10" xfId="35" applyFont="1" applyBorder="1" applyAlignment="1">
      <alignment horizontal="center" vertical="center"/>
    </xf>
    <xf numFmtId="41" fontId="1" fillId="0" borderId="11" xfId="35" applyFont="1" applyBorder="1" applyAlignment="1">
      <alignment horizontal="center" vertical="center"/>
    </xf>
    <xf numFmtId="41" fontId="1" fillId="0" borderId="12" xfId="35" applyFont="1" applyBorder="1" applyAlignment="1">
      <alignment horizontal="center" vertical="center"/>
    </xf>
    <xf numFmtId="41" fontId="1" fillId="0" borderId="13" xfId="35" applyFont="1" applyBorder="1" applyAlignment="1">
      <alignment horizontal="center" vertical="center"/>
    </xf>
    <xf numFmtId="41" fontId="1" fillId="0" borderId="14" xfId="35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right" vertical="center"/>
    </xf>
    <xf numFmtId="41" fontId="1" fillId="0" borderId="14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2" xfId="0" applyNumberFormat="1" applyFont="1" applyFill="1" applyBorder="1" applyAlignment="1">
      <alignment horizontal="right" vertical="center"/>
    </xf>
    <xf numFmtId="180" fontId="1" fillId="0" borderId="12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vertical="center"/>
    </xf>
    <xf numFmtId="180" fontId="1" fillId="0" borderId="18" xfId="0" applyNumberFormat="1" applyFont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0" fontId="6" fillId="24" borderId="18" xfId="0" applyNumberFormat="1" applyFont="1" applyFill="1" applyBorder="1" applyAlignment="1">
      <alignment horizontal="center" vertical="center"/>
    </xf>
    <xf numFmtId="10" fontId="1" fillId="24" borderId="16" xfId="0" applyNumberFormat="1" applyFont="1" applyFill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10" fontId="1" fillId="24" borderId="21" xfId="0" applyNumberFormat="1" applyFont="1" applyFill="1" applyBorder="1" applyAlignment="1">
      <alignment vertical="center"/>
    </xf>
    <xf numFmtId="10" fontId="1" fillId="24" borderId="22" xfId="0" applyNumberFormat="1" applyFont="1" applyFill="1" applyBorder="1" applyAlignment="1">
      <alignment vertical="center"/>
    </xf>
    <xf numFmtId="10" fontId="1" fillId="24" borderId="14" xfId="0" applyNumberFormat="1" applyFont="1" applyFill="1" applyBorder="1" applyAlignment="1">
      <alignment vertical="center"/>
    </xf>
    <xf numFmtId="10" fontId="1" fillId="24" borderId="17" xfId="0" applyNumberFormat="1" applyFont="1" applyFill="1" applyBorder="1" applyAlignment="1">
      <alignment vertical="center"/>
    </xf>
    <xf numFmtId="10" fontId="1" fillId="24" borderId="18" xfId="0" applyNumberFormat="1" applyFont="1" applyFill="1" applyBorder="1" applyAlignment="1">
      <alignment vertical="center"/>
    </xf>
    <xf numFmtId="180" fontId="1" fillId="0" borderId="23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right" vertical="center"/>
    </xf>
    <xf numFmtId="179" fontId="1" fillId="24" borderId="27" xfId="0" applyNumberFormat="1" applyFont="1" applyFill="1" applyBorder="1" applyAlignment="1">
      <alignment horizontal="center" vertical="center"/>
    </xf>
    <xf numFmtId="180" fontId="1" fillId="24" borderId="28" xfId="0" applyNumberFormat="1" applyFont="1" applyFill="1" applyBorder="1" applyAlignment="1">
      <alignment vertical="center"/>
    </xf>
    <xf numFmtId="180" fontId="1" fillId="24" borderId="29" xfId="0" applyNumberFormat="1" applyFont="1" applyFill="1" applyBorder="1" applyAlignment="1">
      <alignment vertical="center"/>
    </xf>
    <xf numFmtId="180" fontId="1" fillId="24" borderId="30" xfId="0" applyNumberFormat="1" applyFont="1" applyFill="1" applyBorder="1" applyAlignment="1">
      <alignment vertical="center"/>
    </xf>
    <xf numFmtId="180" fontId="1" fillId="24" borderId="27" xfId="0" applyNumberFormat="1" applyFont="1" applyFill="1" applyBorder="1" applyAlignment="1">
      <alignment vertical="center"/>
    </xf>
    <xf numFmtId="180" fontId="1" fillId="24" borderId="16" xfId="0" applyNumberFormat="1" applyFont="1" applyFill="1" applyBorder="1" applyAlignment="1">
      <alignment vertical="center"/>
    </xf>
    <xf numFmtId="180" fontId="1" fillId="24" borderId="17" xfId="0" applyNumberFormat="1" applyFont="1" applyFill="1" applyBorder="1" applyAlignment="1">
      <alignment vertical="center"/>
    </xf>
    <xf numFmtId="10" fontId="6" fillId="16" borderId="31" xfId="0" applyNumberFormat="1" applyFont="1" applyFill="1" applyBorder="1" applyAlignment="1">
      <alignment horizontal="center" vertical="center"/>
    </xf>
    <xf numFmtId="10" fontId="6" fillId="25" borderId="11" xfId="0" applyNumberFormat="1" applyFont="1" applyFill="1" applyBorder="1" applyAlignment="1">
      <alignment horizontal="center" vertical="center"/>
    </xf>
    <xf numFmtId="41" fontId="1" fillId="25" borderId="13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vertical="center"/>
    </xf>
    <xf numFmtId="180" fontId="1" fillId="0" borderId="35" xfId="0" applyNumberFormat="1" applyFont="1" applyBorder="1" applyAlignment="1">
      <alignment vertical="center"/>
    </xf>
    <xf numFmtId="180" fontId="1" fillId="0" borderId="36" xfId="0" applyNumberFormat="1" applyFont="1" applyBorder="1" applyAlignment="1">
      <alignment vertical="center"/>
    </xf>
    <xf numFmtId="41" fontId="1" fillId="0" borderId="3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1" fontId="1" fillId="0" borderId="37" xfId="35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0" fillId="0" borderId="31" xfId="0" applyNumberFormat="1" applyFont="1" applyBorder="1" applyAlignment="1">
      <alignment vertical="center"/>
    </xf>
    <xf numFmtId="0" fontId="0" fillId="0" borderId="36" xfId="0" applyFont="1" applyBorder="1" applyAlignment="1">
      <alignment horizontal="left" vertical="top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11" xfId="0" applyNumberFormat="1" applyFont="1" applyFill="1" applyBorder="1" applyAlignment="1">
      <alignment horizontal="right" vertical="center"/>
    </xf>
    <xf numFmtId="180" fontId="0" fillId="16" borderId="18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vertical="center"/>
    </xf>
    <xf numFmtId="180" fontId="1" fillId="25" borderId="11" xfId="0" applyNumberFormat="1" applyFont="1" applyFill="1" applyBorder="1" applyAlignment="1">
      <alignment vertical="center"/>
    </xf>
    <xf numFmtId="10" fontId="0" fillId="16" borderId="39" xfId="0" applyNumberFormat="1" applyFont="1" applyFill="1" applyBorder="1" applyAlignment="1">
      <alignment vertical="center"/>
    </xf>
    <xf numFmtId="10" fontId="1" fillId="25" borderId="10" xfId="0" applyNumberFormat="1" applyFont="1" applyFill="1" applyBorder="1" applyAlignment="1">
      <alignment vertical="center"/>
    </xf>
    <xf numFmtId="181" fontId="0" fillId="0" borderId="39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top"/>
    </xf>
    <xf numFmtId="180" fontId="0" fillId="16" borderId="39" xfId="0" applyNumberFormat="1" applyFont="1" applyFill="1" applyBorder="1" applyAlignment="1">
      <alignment horizontal="right" vertical="center"/>
    </xf>
    <xf numFmtId="180" fontId="0" fillId="16" borderId="10" xfId="0" applyNumberFormat="1" applyFont="1" applyFill="1" applyBorder="1" applyAlignment="1">
      <alignment horizontal="right" vertical="center"/>
    </xf>
    <xf numFmtId="180" fontId="0" fillId="16" borderId="0" xfId="0" applyNumberFormat="1" applyFont="1" applyFill="1" applyBorder="1" applyAlignment="1">
      <alignment horizontal="right" vertical="center"/>
    </xf>
    <xf numFmtId="180" fontId="0" fillId="16" borderId="16" xfId="0" applyNumberFormat="1" applyFon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41" fontId="1" fillId="0" borderId="10" xfId="0" applyNumberFormat="1" applyFont="1" applyBorder="1" applyAlignment="1">
      <alignment horizontal="right" vertical="center"/>
    </xf>
    <xf numFmtId="180" fontId="0" fillId="0" borderId="34" xfId="0" applyNumberFormat="1" applyFont="1" applyFill="1" applyBorder="1" applyAlignment="1">
      <alignment vertical="center"/>
    </xf>
    <xf numFmtId="3" fontId="1" fillId="0" borderId="34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top"/>
    </xf>
    <xf numFmtId="41" fontId="1" fillId="0" borderId="42" xfId="35" applyFont="1" applyBorder="1" applyAlignment="1">
      <alignment horizontal="center" vertical="center"/>
    </xf>
    <xf numFmtId="180" fontId="0" fillId="16" borderId="43" xfId="0" applyNumberFormat="1" applyFont="1" applyFill="1" applyBorder="1" applyAlignment="1">
      <alignment horizontal="right" vertical="center"/>
    </xf>
    <xf numFmtId="180" fontId="0" fillId="16" borderId="12" xfId="0" applyNumberFormat="1" applyFont="1" applyFill="1" applyBorder="1" applyAlignment="1">
      <alignment horizontal="right" vertical="center"/>
    </xf>
    <xf numFmtId="180" fontId="0" fillId="16" borderId="17" xfId="0" applyNumberFormat="1" applyFont="1" applyFill="1" applyBorder="1" applyAlignment="1">
      <alignment horizontal="right" vertical="center"/>
    </xf>
    <xf numFmtId="180" fontId="0" fillId="0" borderId="35" xfId="0" applyNumberFormat="1" applyFont="1" applyFill="1" applyBorder="1" applyAlignment="1">
      <alignment vertical="center"/>
    </xf>
    <xf numFmtId="41" fontId="0" fillId="0" borderId="44" xfId="0" applyNumberFormat="1" applyFont="1" applyBorder="1" applyAlignment="1">
      <alignment vertical="center"/>
    </xf>
    <xf numFmtId="10" fontId="0" fillId="16" borderId="43" xfId="0" applyNumberFormat="1" applyFont="1" applyFill="1" applyBorder="1" applyAlignment="1">
      <alignment vertical="center"/>
    </xf>
    <xf numFmtId="10" fontId="1" fillId="25" borderId="12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left" vertical="top" wrapText="1"/>
    </xf>
    <xf numFmtId="180" fontId="0" fillId="16" borderId="15" xfId="0" applyNumberFormat="1" applyFont="1" applyFill="1" applyBorder="1" applyAlignment="1">
      <alignment horizontal="right" vertical="center"/>
    </xf>
    <xf numFmtId="180" fontId="0" fillId="16" borderId="13" xfId="0" applyNumberFormat="1" applyFont="1" applyFill="1" applyBorder="1" applyAlignment="1">
      <alignment horizontal="right" vertical="center"/>
    </xf>
    <xf numFmtId="180" fontId="0" fillId="16" borderId="14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vertical="center"/>
    </xf>
    <xf numFmtId="180" fontId="1" fillId="0" borderId="33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0" fontId="0" fillId="16" borderId="15" xfId="0" applyNumberFormat="1" applyFont="1" applyFill="1" applyBorder="1" applyAlignment="1">
      <alignment vertical="center"/>
    </xf>
    <xf numFmtId="10" fontId="1" fillId="25" borderId="13" xfId="0" applyNumberFormat="1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181" fontId="0" fillId="0" borderId="46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left" vertical="top"/>
    </xf>
    <xf numFmtId="10" fontId="0" fillId="16" borderId="47" xfId="0" applyNumberFormat="1" applyFont="1" applyFill="1" applyBorder="1" applyAlignment="1">
      <alignment vertical="center"/>
    </xf>
    <xf numFmtId="10" fontId="1" fillId="25" borderId="37" xfId="0" applyNumberFormat="1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181" fontId="0" fillId="0" borderId="43" xfId="0" applyNumberFormat="1" applyFont="1" applyBorder="1" applyAlignment="1">
      <alignment vertical="center"/>
    </xf>
    <xf numFmtId="180" fontId="0" fillId="0" borderId="17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80" fontId="0" fillId="0" borderId="50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80" fontId="0" fillId="0" borderId="51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top"/>
    </xf>
    <xf numFmtId="180" fontId="1" fillId="0" borderId="35" xfId="0" applyNumberFormat="1" applyFont="1" applyBorder="1" applyAlignment="1">
      <alignment horizontal="right" vertical="center"/>
    </xf>
    <xf numFmtId="180" fontId="1" fillId="0" borderId="12" xfId="0" applyNumberFormat="1" applyFont="1" applyFill="1" applyBorder="1" applyAlignment="1">
      <alignment vertical="center"/>
    </xf>
    <xf numFmtId="10" fontId="0" fillId="16" borderId="46" xfId="0" applyNumberFormat="1" applyFont="1" applyFill="1" applyBorder="1" applyAlignment="1">
      <alignment vertical="center"/>
    </xf>
    <xf numFmtId="10" fontId="1" fillId="25" borderId="52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10" fontId="0" fillId="16" borderId="31" xfId="0" applyNumberFormat="1" applyFont="1" applyFill="1" applyBorder="1" applyAlignment="1">
      <alignment vertical="center"/>
    </xf>
    <xf numFmtId="10" fontId="1" fillId="25" borderId="11" xfId="0" applyNumberFormat="1" applyFont="1" applyFill="1" applyBorder="1" applyAlignment="1">
      <alignment vertical="center"/>
    </xf>
    <xf numFmtId="180" fontId="1" fillId="0" borderId="34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vertical="center"/>
    </xf>
    <xf numFmtId="180" fontId="1" fillId="0" borderId="10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left" vertical="top"/>
    </xf>
    <xf numFmtId="0" fontId="0" fillId="16" borderId="0" xfId="0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41" fontId="1" fillId="0" borderId="52" xfId="35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5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 wrapText="1"/>
    </xf>
    <xf numFmtId="41" fontId="1" fillId="0" borderId="54" xfId="35" applyFont="1" applyBorder="1" applyAlignment="1">
      <alignment horizontal="center" vertical="center"/>
    </xf>
    <xf numFmtId="41" fontId="1" fillId="0" borderId="55" xfId="35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 wrapText="1"/>
    </xf>
    <xf numFmtId="180" fontId="0" fillId="16" borderId="55" xfId="0" applyNumberFormat="1" applyFont="1" applyFill="1" applyBorder="1" applyAlignment="1">
      <alignment horizontal="right" vertical="center"/>
    </xf>
    <xf numFmtId="180" fontId="1" fillId="0" borderId="53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top" wrapText="1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" fillId="0" borderId="26" xfId="0" applyFont="1" applyBorder="1" applyAlignment="1">
      <alignment horizontal="left" vertical="top" wrapText="1"/>
    </xf>
    <xf numFmtId="41" fontId="1" fillId="0" borderId="59" xfId="35" applyFont="1" applyBorder="1" applyAlignment="1">
      <alignment horizontal="center" vertical="center"/>
    </xf>
    <xf numFmtId="180" fontId="0" fillId="16" borderId="59" xfId="0" applyNumberFormat="1" applyFont="1" applyFill="1" applyBorder="1" applyAlignment="1">
      <alignment horizontal="right" vertical="center"/>
    </xf>
    <xf numFmtId="180" fontId="0" fillId="0" borderId="53" xfId="0" applyNumberFormat="1" applyFont="1" applyFill="1" applyBorder="1" applyAlignment="1">
      <alignment vertical="center"/>
    </xf>
    <xf numFmtId="180" fontId="1" fillId="0" borderId="52" xfId="0" applyNumberFormat="1" applyFont="1" applyBorder="1" applyAlignment="1">
      <alignment horizontal="right" vertical="center"/>
    </xf>
    <xf numFmtId="180" fontId="1" fillId="0" borderId="52" xfId="0" applyNumberFormat="1" applyFont="1" applyBorder="1" applyAlignment="1">
      <alignment vertical="center"/>
    </xf>
    <xf numFmtId="180" fontId="1" fillId="0" borderId="21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0" fontId="10" fillId="0" borderId="27" xfId="0" applyFont="1" applyFill="1" applyBorder="1" applyAlignment="1">
      <alignment horizontal="left" vertical="top" wrapText="1"/>
    </xf>
    <xf numFmtId="180" fontId="0" fillId="0" borderId="15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horizontal="right" vertical="center"/>
    </xf>
    <xf numFmtId="180" fontId="0" fillId="0" borderId="60" xfId="0" applyNumberFormat="1" applyFont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0" fontId="0" fillId="0" borderId="43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17" xfId="0" applyNumberFormat="1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61" xfId="0" applyFont="1" applyBorder="1" applyAlignment="1">
      <alignment vertical="center"/>
    </xf>
    <xf numFmtId="181" fontId="0" fillId="0" borderId="39" xfId="0" applyNumberFormat="1" applyFont="1" applyFill="1" applyBorder="1" applyAlignment="1">
      <alignment vertical="center"/>
    </xf>
    <xf numFmtId="0" fontId="0" fillId="0" borderId="62" xfId="0" applyFont="1" applyBorder="1" applyAlignment="1">
      <alignment vertical="center" wrapText="1"/>
    </xf>
    <xf numFmtId="181" fontId="0" fillId="0" borderId="39" xfId="0" applyNumberFormat="1" applyBorder="1" applyAlignment="1">
      <alignment vertical="center"/>
    </xf>
    <xf numFmtId="9" fontId="0" fillId="0" borderId="0" xfId="0" applyNumberFormat="1" applyFont="1" applyAlignment="1">
      <alignment vertical="center"/>
    </xf>
    <xf numFmtId="9" fontId="1" fillId="16" borderId="23" xfId="0" applyNumberFormat="1" applyFont="1" applyFill="1" applyBorder="1" applyAlignment="1">
      <alignment horizontal="right" vertical="center"/>
    </xf>
    <xf numFmtId="9" fontId="1" fillId="16" borderId="25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center" vertical="center"/>
    </xf>
    <xf numFmtId="180" fontId="1" fillId="16" borderId="63" xfId="0" applyNumberFormat="1" applyFont="1" applyFill="1" applyBorder="1" applyAlignment="1">
      <alignment horizontal="center" vertical="center"/>
    </xf>
    <xf numFmtId="180" fontId="1" fillId="16" borderId="64" xfId="0" applyNumberFormat="1" applyFont="1" applyFill="1" applyBorder="1" applyAlignment="1">
      <alignment horizontal="center" vertical="center"/>
    </xf>
    <xf numFmtId="180" fontId="1" fillId="0" borderId="31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0" fontId="1" fillId="0" borderId="6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7" fillId="16" borderId="19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0" fontId="0" fillId="16" borderId="27" xfId="0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180" fontId="0" fillId="0" borderId="66" xfId="0" applyNumberFormat="1" applyFont="1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67" xfId="0" applyNumberFormat="1" applyFont="1" applyBorder="1" applyAlignment="1">
      <alignment horizontal="right" vertical="center"/>
    </xf>
    <xf numFmtId="0" fontId="1" fillId="0" borderId="63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80" fontId="1" fillId="0" borderId="63" xfId="0" applyNumberFormat="1" applyFont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/>
    </xf>
    <xf numFmtId="0" fontId="7" fillId="16" borderId="5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0" fontId="1" fillId="0" borderId="63" xfId="0" applyNumberFormat="1" applyFont="1" applyFill="1" applyBorder="1" applyAlignment="1">
      <alignment horizontal="center" vertical="center"/>
    </xf>
    <xf numFmtId="180" fontId="1" fillId="0" borderId="64" xfId="0" applyNumberFormat="1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41" fontId="1" fillId="0" borderId="67" xfId="35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65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right" vertical="center"/>
    </xf>
    <xf numFmtId="0" fontId="0" fillId="0" borderId="68" xfId="0" applyFont="1" applyBorder="1" applyAlignment="1">
      <alignment horizontal="center" vertical="center"/>
    </xf>
    <xf numFmtId="180" fontId="1" fillId="0" borderId="65" xfId="0" applyNumberFormat="1" applyFont="1" applyBorder="1" applyAlignment="1">
      <alignment horizontal="right" vertical="center"/>
    </xf>
    <xf numFmtId="180" fontId="1" fillId="0" borderId="64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180" fontId="1" fillId="0" borderId="63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9" fontId="1" fillId="16" borderId="63" xfId="0" applyNumberFormat="1" applyFont="1" applyFill="1" applyBorder="1" applyAlignment="1">
      <alignment horizontal="right" vertical="center"/>
    </xf>
    <xf numFmtId="9" fontId="1" fillId="16" borderId="65" xfId="0" applyNumberFormat="1" applyFont="1" applyFill="1" applyBorder="1" applyAlignment="1">
      <alignment horizontal="right" vertical="center"/>
    </xf>
    <xf numFmtId="9" fontId="1" fillId="16" borderId="64" xfId="0" applyNumberFormat="1" applyFont="1" applyFill="1" applyBorder="1" applyAlignment="1">
      <alignment horizontal="right" vertical="center"/>
    </xf>
    <xf numFmtId="9" fontId="1" fillId="16" borderId="25" xfId="0" applyNumberFormat="1" applyFont="1" applyFill="1" applyBorder="1" applyAlignment="1">
      <alignment horizontal="right" vertical="center"/>
    </xf>
    <xf numFmtId="9" fontId="1" fillId="16" borderId="24" xfId="0" applyNumberFormat="1" applyFont="1" applyFill="1" applyBorder="1" applyAlignment="1">
      <alignment horizontal="right" vertical="center"/>
    </xf>
    <xf numFmtId="9" fontId="1" fillId="16" borderId="26" xfId="0" applyNumberFormat="1" applyFont="1" applyFill="1" applyBorder="1" applyAlignment="1">
      <alignment horizontal="right" vertical="center"/>
    </xf>
    <xf numFmtId="9" fontId="0" fillId="16" borderId="65" xfId="0" applyNumberFormat="1" applyFont="1" applyFill="1" applyBorder="1" applyAlignment="1">
      <alignment horizontal="right" vertical="center"/>
    </xf>
    <xf numFmtId="9" fontId="0" fillId="16" borderId="64" xfId="0" applyNumberFormat="1" applyFont="1" applyFill="1" applyBorder="1" applyAlignment="1">
      <alignment horizontal="right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100年收支預算決算表" xfId="40"/>
    <cellStyle name="好_100募款明細總計" xfId="41"/>
    <cellStyle name="好_101年收支決算表" xfId="42"/>
    <cellStyle name="好_101年會計收支決算表" xfId="43"/>
    <cellStyle name="好_Book1" xfId="44"/>
    <cellStyle name="好_收支預算決算表" xfId="45"/>
    <cellStyle name="好_複本 100年出納用零用金明細表" xfId="46"/>
    <cellStyle name="好_舊莊國小家長會99學年度募款明細表 (2)" xfId="47"/>
    <cellStyle name="好_舊莊國小家長會99學年度經費收支預算決算表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80" zoomScaleNormal="80" zoomScalePageLayoutView="0" workbookViewId="0" topLeftCell="D1">
      <selection activeCell="C2" sqref="C2:D2"/>
    </sheetView>
  </sheetViews>
  <sheetFormatPr defaultColWidth="9.00390625" defaultRowHeight="16.5"/>
  <cols>
    <col min="1" max="1" width="10.125" style="60" customWidth="1"/>
    <col min="2" max="2" width="22.00390625" style="60" customWidth="1"/>
    <col min="3" max="5" width="9.875" style="60" customWidth="1"/>
    <col min="6" max="6" width="70.00390625" style="60" customWidth="1"/>
    <col min="7" max="7" width="9.875" style="60" customWidth="1"/>
    <col min="8" max="8" width="12.75390625" style="60" customWidth="1"/>
    <col min="9" max="20" width="9.875" style="60" hidden="1" customWidth="1"/>
    <col min="21" max="21" width="9.875" style="185" customWidth="1"/>
    <col min="22" max="26" width="9.875" style="60" hidden="1" customWidth="1"/>
    <col min="27" max="27" width="11.50390625" style="170" customWidth="1"/>
    <col min="28" max="28" width="9.875" style="170" hidden="1" customWidth="1"/>
    <col min="29" max="29" width="9.875" style="177" customWidth="1"/>
    <col min="30" max="16384" width="9.875" style="60" customWidth="1"/>
  </cols>
  <sheetData>
    <row r="1" spans="1:29" ht="57" customHeight="1" thickBot="1">
      <c r="A1" s="189" t="s">
        <v>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90"/>
    </row>
    <row r="2" spans="1:29" ht="33.75" customHeight="1" thickBot="1">
      <c r="A2" s="187" t="s">
        <v>11</v>
      </c>
      <c r="B2" s="188"/>
      <c r="C2" s="216" t="s">
        <v>12</v>
      </c>
      <c r="D2" s="217"/>
      <c r="E2" s="187" t="s">
        <v>13</v>
      </c>
      <c r="F2" s="218"/>
      <c r="G2" s="218"/>
      <c r="H2" s="219"/>
      <c r="I2" s="191" t="s">
        <v>14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3"/>
      <c r="AC2" s="194"/>
    </row>
    <row r="3" spans="1:29" ht="18.75" customHeight="1" thickBot="1">
      <c r="A3" s="200" t="s">
        <v>15</v>
      </c>
      <c r="B3" s="223" t="s">
        <v>16</v>
      </c>
      <c r="C3" s="223" t="s">
        <v>17</v>
      </c>
      <c r="D3" s="232" t="s">
        <v>18</v>
      </c>
      <c r="E3" s="228" t="s">
        <v>19</v>
      </c>
      <c r="F3" s="197" t="s">
        <v>16</v>
      </c>
      <c r="G3" s="197" t="s">
        <v>17</v>
      </c>
      <c r="H3" s="197" t="s">
        <v>18</v>
      </c>
      <c r="I3" s="195" t="s">
        <v>20</v>
      </c>
      <c r="J3" s="196"/>
      <c r="K3" s="196"/>
      <c r="L3" s="196"/>
      <c r="M3" s="211"/>
      <c r="N3" s="196" t="s">
        <v>21</v>
      </c>
      <c r="O3" s="196"/>
      <c r="P3" s="196"/>
      <c r="Q3" s="196"/>
      <c r="R3" s="196"/>
      <c r="S3" s="196"/>
      <c r="T3" s="211"/>
      <c r="U3" s="195" t="s">
        <v>90</v>
      </c>
      <c r="V3" s="196"/>
      <c r="W3" s="211"/>
      <c r="X3" s="212" t="s">
        <v>22</v>
      </c>
      <c r="Y3" s="213"/>
      <c r="Z3" s="214"/>
      <c r="AA3" s="215" t="s">
        <v>94</v>
      </c>
      <c r="AB3" s="220" t="s">
        <v>23</v>
      </c>
      <c r="AC3" s="181" t="s">
        <v>91</v>
      </c>
    </row>
    <row r="4" spans="1:29" ht="17.25" thickBot="1">
      <c r="A4" s="222"/>
      <c r="B4" s="224"/>
      <c r="C4" s="224"/>
      <c r="D4" s="233"/>
      <c r="E4" s="229"/>
      <c r="F4" s="199"/>
      <c r="G4" s="199"/>
      <c r="H4" s="199"/>
      <c r="I4" s="10" t="s">
        <v>24</v>
      </c>
      <c r="J4" s="11" t="s">
        <v>25</v>
      </c>
      <c r="K4" s="11" t="s">
        <v>0</v>
      </c>
      <c r="L4" s="11" t="s">
        <v>1</v>
      </c>
      <c r="M4" s="13" t="s">
        <v>26</v>
      </c>
      <c r="N4" s="53" t="s">
        <v>2</v>
      </c>
      <c r="O4" s="48" t="s">
        <v>3</v>
      </c>
      <c r="P4" s="12" t="s">
        <v>4</v>
      </c>
      <c r="Q4" s="12" t="s">
        <v>5</v>
      </c>
      <c r="R4" s="11" t="s">
        <v>6</v>
      </c>
      <c r="S4" s="11" t="s">
        <v>7</v>
      </c>
      <c r="T4" s="13" t="s">
        <v>8</v>
      </c>
      <c r="U4" s="180" t="s">
        <v>27</v>
      </c>
      <c r="V4" s="45" t="s">
        <v>28</v>
      </c>
      <c r="W4" s="36" t="s">
        <v>29</v>
      </c>
      <c r="X4" s="43" t="s">
        <v>27</v>
      </c>
      <c r="Y4" s="44" t="s">
        <v>28</v>
      </c>
      <c r="Z4" s="23" t="s">
        <v>30</v>
      </c>
      <c r="AA4" s="186"/>
      <c r="AB4" s="221"/>
      <c r="AC4" s="182" t="s">
        <v>95</v>
      </c>
    </row>
    <row r="5" spans="1:29" ht="16.5" customHeight="1" thickBot="1">
      <c r="A5" s="54" t="s">
        <v>31</v>
      </c>
      <c r="B5" s="173" t="s">
        <v>86</v>
      </c>
      <c r="C5" s="61">
        <v>955239</v>
      </c>
      <c r="D5" s="208">
        <f>C5+C6+C7</f>
        <v>1026759</v>
      </c>
      <c r="E5" s="209" t="s">
        <v>32</v>
      </c>
      <c r="F5" s="62" t="s">
        <v>33</v>
      </c>
      <c r="G5" s="2">
        <v>10000</v>
      </c>
      <c r="H5" s="226">
        <f>SUM(G5:G12)</f>
        <v>95000</v>
      </c>
      <c r="I5" s="63"/>
      <c r="J5" s="64"/>
      <c r="K5" s="64"/>
      <c r="L5" s="64">
        <v>8060</v>
      </c>
      <c r="M5" s="65"/>
      <c r="N5" s="66"/>
      <c r="O5" s="52"/>
      <c r="P5" s="19"/>
      <c r="Q5" s="19"/>
      <c r="R5" s="20"/>
      <c r="S5" s="20"/>
      <c r="T5" s="21"/>
      <c r="U5" s="183">
        <f>SUM(I5:M5)</f>
        <v>8060</v>
      </c>
      <c r="V5" s="67">
        <f>SUM(N5:T5)</f>
        <v>0</v>
      </c>
      <c r="W5" s="37">
        <f aca="true" t="shared" si="0" ref="W5:W10">SUM(U5:V5)</f>
        <v>8060</v>
      </c>
      <c r="X5" s="68">
        <f aca="true" t="shared" si="1" ref="X5:X10">SUM(U5/G5)</f>
        <v>0.806</v>
      </c>
      <c r="Y5" s="69">
        <f aca="true" t="shared" si="2" ref="Y5:Y10">SUM(V5/G5)</f>
        <v>0</v>
      </c>
      <c r="Z5" s="24">
        <f aca="true" t="shared" si="3" ref="Z5:Z10">SUM(W5/G5)</f>
        <v>0.806</v>
      </c>
      <c r="AA5" s="238">
        <f>SUM(W5:W12)</f>
        <v>11690</v>
      </c>
      <c r="AB5" s="238">
        <f>SUM(H5-AA5)</f>
        <v>83310</v>
      </c>
      <c r="AC5" s="246">
        <f>SUM(AA5/H5)</f>
        <v>0.12305263157894737</v>
      </c>
    </row>
    <row r="6" spans="1:29" ht="33.75" thickBot="1">
      <c r="A6" s="198" t="s">
        <v>34</v>
      </c>
      <c r="B6" s="175" t="s">
        <v>87</v>
      </c>
      <c r="C6" s="174">
        <v>71520</v>
      </c>
      <c r="D6" s="206"/>
      <c r="E6" s="230"/>
      <c r="F6" s="71" t="s">
        <v>35</v>
      </c>
      <c r="G6" s="1">
        <v>40000</v>
      </c>
      <c r="H6" s="240"/>
      <c r="I6" s="72"/>
      <c r="J6" s="73"/>
      <c r="K6" s="73"/>
      <c r="L6" s="74"/>
      <c r="M6" s="75"/>
      <c r="N6" s="76"/>
      <c r="O6" s="49"/>
      <c r="P6" s="6"/>
      <c r="Q6" s="6"/>
      <c r="R6" s="7"/>
      <c r="S6" s="8"/>
      <c r="T6" s="14"/>
      <c r="U6" s="183">
        <f aca="true" t="shared" si="4" ref="U6:U34">SUM(I6:M6)</f>
        <v>0</v>
      </c>
      <c r="V6" s="67">
        <f aca="true" t="shared" si="5" ref="V6:V34">SUM(N6:T6)</f>
        <v>0</v>
      </c>
      <c r="W6" s="38">
        <f t="shared" si="0"/>
        <v>0</v>
      </c>
      <c r="X6" s="68">
        <f t="shared" si="1"/>
        <v>0</v>
      </c>
      <c r="Y6" s="69">
        <f t="shared" si="2"/>
        <v>0</v>
      </c>
      <c r="Z6" s="24">
        <f t="shared" si="3"/>
        <v>0</v>
      </c>
      <c r="AA6" s="238"/>
      <c r="AB6" s="238"/>
      <c r="AC6" s="246"/>
    </row>
    <row r="7" spans="1:29" ht="17.25" thickBot="1">
      <c r="A7" s="199"/>
      <c r="B7" s="77" t="s">
        <v>28</v>
      </c>
      <c r="C7" s="70">
        <v>0</v>
      </c>
      <c r="D7" s="207"/>
      <c r="E7" s="230"/>
      <c r="F7" s="71" t="s">
        <v>36</v>
      </c>
      <c r="G7" s="1">
        <v>5000</v>
      </c>
      <c r="H7" s="240"/>
      <c r="I7" s="72"/>
      <c r="J7" s="73"/>
      <c r="K7" s="73"/>
      <c r="L7" s="73"/>
      <c r="M7" s="75"/>
      <c r="N7" s="76"/>
      <c r="O7" s="49"/>
      <c r="P7" s="6"/>
      <c r="Q7" s="78"/>
      <c r="R7" s="7"/>
      <c r="S7" s="8"/>
      <c r="T7" s="14"/>
      <c r="U7" s="183">
        <f t="shared" si="4"/>
        <v>0</v>
      </c>
      <c r="V7" s="67">
        <f t="shared" si="5"/>
        <v>0</v>
      </c>
      <c r="W7" s="38">
        <f t="shared" si="0"/>
        <v>0</v>
      </c>
      <c r="X7" s="68">
        <f t="shared" si="1"/>
        <v>0</v>
      </c>
      <c r="Y7" s="69">
        <f t="shared" si="2"/>
        <v>0</v>
      </c>
      <c r="Z7" s="24">
        <f t="shared" si="3"/>
        <v>0</v>
      </c>
      <c r="AA7" s="238"/>
      <c r="AB7" s="238"/>
      <c r="AC7" s="246"/>
    </row>
    <row r="8" spans="1:29" ht="17.25" thickBot="1">
      <c r="A8" s="197" t="s">
        <v>37</v>
      </c>
      <c r="B8" s="77" t="s">
        <v>38</v>
      </c>
      <c r="C8" s="70">
        <v>70350</v>
      </c>
      <c r="D8" s="203">
        <f>C8+C9+C10+C11</f>
        <v>103000</v>
      </c>
      <c r="E8" s="230"/>
      <c r="F8" s="71" t="s">
        <v>39</v>
      </c>
      <c r="G8" s="1">
        <v>8000</v>
      </c>
      <c r="H8" s="240"/>
      <c r="I8" s="72"/>
      <c r="J8" s="73"/>
      <c r="K8" s="73">
        <v>3630</v>
      </c>
      <c r="L8" s="73" t="s">
        <v>88</v>
      </c>
      <c r="M8" s="75"/>
      <c r="N8" s="79"/>
      <c r="O8" s="50"/>
      <c r="P8" s="6"/>
      <c r="Q8" s="6"/>
      <c r="R8" s="9"/>
      <c r="S8" s="8"/>
      <c r="T8" s="14"/>
      <c r="U8" s="183">
        <f t="shared" si="4"/>
        <v>3630</v>
      </c>
      <c r="V8" s="67">
        <f t="shared" si="5"/>
        <v>0</v>
      </c>
      <c r="W8" s="38">
        <f t="shared" si="0"/>
        <v>3630</v>
      </c>
      <c r="X8" s="68">
        <f t="shared" si="1"/>
        <v>0.45375</v>
      </c>
      <c r="Y8" s="69">
        <f t="shared" si="2"/>
        <v>0</v>
      </c>
      <c r="Z8" s="24">
        <f t="shared" si="3"/>
        <v>0.45375</v>
      </c>
      <c r="AA8" s="238"/>
      <c r="AB8" s="238"/>
      <c r="AC8" s="246"/>
    </row>
    <row r="9" spans="1:29" ht="17.25" thickBot="1">
      <c r="A9" s="198"/>
      <c r="B9" s="77" t="s">
        <v>40</v>
      </c>
      <c r="C9" s="70">
        <v>15550</v>
      </c>
      <c r="D9" s="206"/>
      <c r="E9" s="230"/>
      <c r="F9" s="71" t="s">
        <v>41</v>
      </c>
      <c r="G9" s="1">
        <v>5000</v>
      </c>
      <c r="H9" s="240"/>
      <c r="I9" s="72"/>
      <c r="J9" s="73"/>
      <c r="K9" s="73"/>
      <c r="L9" s="73"/>
      <c r="M9" s="75"/>
      <c r="N9" s="79"/>
      <c r="O9" s="80"/>
      <c r="P9" s="6"/>
      <c r="Q9" s="6"/>
      <c r="R9" s="9"/>
      <c r="S9" s="8"/>
      <c r="T9" s="14"/>
      <c r="U9" s="183">
        <f t="shared" si="4"/>
        <v>0</v>
      </c>
      <c r="V9" s="67">
        <f t="shared" si="5"/>
        <v>0</v>
      </c>
      <c r="W9" s="38">
        <f t="shared" si="0"/>
        <v>0</v>
      </c>
      <c r="X9" s="68">
        <f t="shared" si="1"/>
        <v>0</v>
      </c>
      <c r="Y9" s="69">
        <f t="shared" si="2"/>
        <v>0</v>
      </c>
      <c r="Z9" s="24">
        <f t="shared" si="3"/>
        <v>0</v>
      </c>
      <c r="AA9" s="238"/>
      <c r="AB9" s="238"/>
      <c r="AC9" s="246"/>
    </row>
    <row r="10" spans="1:29" ht="17.25" thickBot="1">
      <c r="A10" s="198"/>
      <c r="B10" s="77" t="s">
        <v>42</v>
      </c>
      <c r="C10" s="70">
        <v>17100</v>
      </c>
      <c r="D10" s="206"/>
      <c r="E10" s="230"/>
      <c r="F10" s="71" t="s">
        <v>43</v>
      </c>
      <c r="G10" s="1">
        <v>10000</v>
      </c>
      <c r="H10" s="240"/>
      <c r="I10" s="72"/>
      <c r="J10" s="73"/>
      <c r="K10" s="73"/>
      <c r="L10" s="73"/>
      <c r="M10" s="75"/>
      <c r="N10" s="79"/>
      <c r="O10" s="50"/>
      <c r="P10" s="6"/>
      <c r="Q10" s="6"/>
      <c r="R10" s="9"/>
      <c r="S10" s="8"/>
      <c r="T10" s="14"/>
      <c r="U10" s="183">
        <f t="shared" si="4"/>
        <v>0</v>
      </c>
      <c r="V10" s="67">
        <f t="shared" si="5"/>
        <v>0</v>
      </c>
      <c r="W10" s="38">
        <f t="shared" si="0"/>
        <v>0</v>
      </c>
      <c r="X10" s="68">
        <f t="shared" si="1"/>
        <v>0</v>
      </c>
      <c r="Y10" s="69">
        <f t="shared" si="2"/>
        <v>0</v>
      </c>
      <c r="Z10" s="24">
        <f t="shared" si="3"/>
        <v>0</v>
      </c>
      <c r="AA10" s="238"/>
      <c r="AB10" s="238"/>
      <c r="AC10" s="246"/>
    </row>
    <row r="11" spans="1:29" ht="17.25" thickBot="1">
      <c r="A11" s="199"/>
      <c r="B11" s="77" t="s">
        <v>44</v>
      </c>
      <c r="C11" s="70">
        <v>0</v>
      </c>
      <c r="D11" s="207"/>
      <c r="E11" s="230"/>
      <c r="F11" s="71" t="s">
        <v>45</v>
      </c>
      <c r="G11" s="1">
        <v>5000</v>
      </c>
      <c r="H11" s="240"/>
      <c r="I11" s="72"/>
      <c r="J11" s="73"/>
      <c r="K11" s="73"/>
      <c r="L11" s="73"/>
      <c r="M11" s="75"/>
      <c r="N11" s="79"/>
      <c r="O11" s="50"/>
      <c r="P11" s="6"/>
      <c r="Q11" s="6"/>
      <c r="R11" s="9"/>
      <c r="S11" s="8"/>
      <c r="T11" s="14"/>
      <c r="U11" s="183">
        <f t="shared" si="4"/>
        <v>0</v>
      </c>
      <c r="V11" s="67">
        <f t="shared" si="5"/>
        <v>0</v>
      </c>
      <c r="W11" s="38">
        <f aca="true" t="shared" si="6" ref="W11:W34">SUM(U11:V11)</f>
        <v>0</v>
      </c>
      <c r="X11" s="68">
        <f aca="true" t="shared" si="7" ref="X11:X34">SUM(U11/G11)</f>
        <v>0</v>
      </c>
      <c r="Y11" s="69">
        <f aca="true" t="shared" si="8" ref="Y11:Y34">SUM(V11/G11)</f>
        <v>0</v>
      </c>
      <c r="Z11" s="24">
        <f aca="true" t="shared" si="9" ref="Z11:Z34">SUM(W11/G11)</f>
        <v>0</v>
      </c>
      <c r="AA11" s="238"/>
      <c r="AB11" s="238"/>
      <c r="AC11" s="246"/>
    </row>
    <row r="12" spans="1:29" ht="16.5" customHeight="1" thickBot="1">
      <c r="A12" s="200" t="s">
        <v>46</v>
      </c>
      <c r="B12" s="77" t="s">
        <v>47</v>
      </c>
      <c r="C12" s="176">
        <v>9800</v>
      </c>
      <c r="D12" s="203">
        <f>C12+C13+C14</f>
        <v>11060</v>
      </c>
      <c r="E12" s="231"/>
      <c r="F12" s="81" t="s">
        <v>48</v>
      </c>
      <c r="G12" s="82">
        <v>12000</v>
      </c>
      <c r="H12" s="241"/>
      <c r="I12" s="83"/>
      <c r="J12" s="84"/>
      <c r="K12" s="84"/>
      <c r="L12" s="84"/>
      <c r="M12" s="85"/>
      <c r="N12" s="86"/>
      <c r="O12" s="51"/>
      <c r="P12" s="15"/>
      <c r="Q12" s="16"/>
      <c r="R12" s="87"/>
      <c r="S12" s="17"/>
      <c r="T12" s="18"/>
      <c r="U12" s="183">
        <f t="shared" si="4"/>
        <v>0</v>
      </c>
      <c r="V12" s="67">
        <f t="shared" si="5"/>
        <v>0</v>
      </c>
      <c r="W12" s="39">
        <f t="shared" si="6"/>
        <v>0</v>
      </c>
      <c r="X12" s="88">
        <f t="shared" si="7"/>
        <v>0</v>
      </c>
      <c r="Y12" s="89">
        <f t="shared" si="8"/>
        <v>0</v>
      </c>
      <c r="Z12" s="30">
        <f t="shared" si="9"/>
        <v>0</v>
      </c>
      <c r="AA12" s="239"/>
      <c r="AB12" s="239"/>
      <c r="AC12" s="247"/>
    </row>
    <row r="13" spans="1:29" ht="85.5" customHeight="1" thickBot="1">
      <c r="A13" s="201"/>
      <c r="B13" s="77" t="s">
        <v>49</v>
      </c>
      <c r="C13" s="70">
        <v>0</v>
      </c>
      <c r="D13" s="204"/>
      <c r="E13" s="90" t="s">
        <v>50</v>
      </c>
      <c r="F13" s="56" t="s">
        <v>51</v>
      </c>
      <c r="G13" s="4">
        <v>20000</v>
      </c>
      <c r="H13" s="5">
        <f>SUM(G13)</f>
        <v>20000</v>
      </c>
      <c r="I13" s="91">
        <v>2800</v>
      </c>
      <c r="J13" s="92"/>
      <c r="K13" s="92">
        <v>3150</v>
      </c>
      <c r="L13" s="92">
        <v>7450</v>
      </c>
      <c r="M13" s="93"/>
      <c r="N13" s="94"/>
      <c r="O13" s="95"/>
      <c r="P13" s="96"/>
      <c r="Q13" s="96"/>
      <c r="R13" s="97"/>
      <c r="S13" s="97"/>
      <c r="T13" s="98"/>
      <c r="U13" s="183">
        <f t="shared" si="4"/>
        <v>13400</v>
      </c>
      <c r="V13" s="67">
        <f t="shared" si="5"/>
        <v>0</v>
      </c>
      <c r="W13" s="40">
        <f t="shared" si="6"/>
        <v>13400</v>
      </c>
      <c r="X13" s="99">
        <f t="shared" si="7"/>
        <v>0.67</v>
      </c>
      <c r="Y13" s="100">
        <f t="shared" si="8"/>
        <v>0</v>
      </c>
      <c r="Z13" s="29">
        <f t="shared" si="9"/>
        <v>0.67</v>
      </c>
      <c r="AA13" s="32">
        <f>SUM(W13)</f>
        <v>13400</v>
      </c>
      <c r="AB13" s="32">
        <f>SUM(H13-AA13)</f>
        <v>6600</v>
      </c>
      <c r="AC13" s="178">
        <f>SUM(AA13/H13)</f>
        <v>0.67</v>
      </c>
    </row>
    <row r="14" spans="1:29" ht="17.25" customHeight="1" thickBot="1">
      <c r="A14" s="202"/>
      <c r="B14" s="101" t="s">
        <v>52</v>
      </c>
      <c r="C14" s="102">
        <v>1260</v>
      </c>
      <c r="D14" s="205"/>
      <c r="E14" s="209" t="s">
        <v>53</v>
      </c>
      <c r="F14" s="103" t="s">
        <v>54</v>
      </c>
      <c r="G14" s="2">
        <v>10000</v>
      </c>
      <c r="H14" s="226">
        <f>SUM(G14:G17)</f>
        <v>35000</v>
      </c>
      <c r="I14" s="63">
        <v>9570</v>
      </c>
      <c r="J14" s="64"/>
      <c r="K14" s="64"/>
      <c r="L14" s="64"/>
      <c r="M14" s="65"/>
      <c r="N14" s="66"/>
      <c r="O14" s="52"/>
      <c r="P14" s="19"/>
      <c r="Q14" s="19"/>
      <c r="R14" s="20"/>
      <c r="S14" s="20"/>
      <c r="T14" s="21"/>
      <c r="U14" s="183">
        <f t="shared" si="4"/>
        <v>9570</v>
      </c>
      <c r="V14" s="67">
        <f t="shared" si="5"/>
        <v>0</v>
      </c>
      <c r="W14" s="37">
        <f t="shared" si="6"/>
        <v>9570</v>
      </c>
      <c r="X14" s="104">
        <f t="shared" si="7"/>
        <v>0.957</v>
      </c>
      <c r="Y14" s="105">
        <f t="shared" si="8"/>
        <v>0</v>
      </c>
      <c r="Z14" s="28">
        <f t="shared" si="9"/>
        <v>0.957</v>
      </c>
      <c r="AA14" s="238">
        <f>SUM(W14:W17)</f>
        <v>21770</v>
      </c>
      <c r="AB14" s="234">
        <f>SUM(H14-AA14)</f>
        <v>13230</v>
      </c>
      <c r="AC14" s="248">
        <f>SUM(AA14/H14)</f>
        <v>0.622</v>
      </c>
    </row>
    <row r="15" spans="1:29" ht="17.25" thickBot="1">
      <c r="A15" s="54" t="s">
        <v>55</v>
      </c>
      <c r="B15" s="106" t="s">
        <v>56</v>
      </c>
      <c r="C15" s="107">
        <v>0</v>
      </c>
      <c r="D15" s="108" t="s">
        <v>11</v>
      </c>
      <c r="E15" s="210"/>
      <c r="F15" s="109" t="s">
        <v>57</v>
      </c>
      <c r="G15" s="1">
        <v>5000</v>
      </c>
      <c r="H15" s="227"/>
      <c r="I15" s="72"/>
      <c r="J15" s="73"/>
      <c r="K15" s="73">
        <v>6000</v>
      </c>
      <c r="L15" s="73"/>
      <c r="M15" s="75"/>
      <c r="N15" s="79"/>
      <c r="O15" s="50"/>
      <c r="P15" s="6"/>
      <c r="Q15" s="6"/>
      <c r="R15" s="110"/>
      <c r="S15" s="9"/>
      <c r="T15" s="14"/>
      <c r="U15" s="183">
        <f t="shared" si="4"/>
        <v>6000</v>
      </c>
      <c r="V15" s="67">
        <f t="shared" si="5"/>
        <v>0</v>
      </c>
      <c r="W15" s="38">
        <f t="shared" si="6"/>
        <v>6000</v>
      </c>
      <c r="X15" s="68">
        <f t="shared" si="7"/>
        <v>1.2</v>
      </c>
      <c r="Y15" s="69">
        <f t="shared" si="8"/>
        <v>0</v>
      </c>
      <c r="Z15" s="24">
        <f t="shared" si="9"/>
        <v>1.2</v>
      </c>
      <c r="AA15" s="238"/>
      <c r="AB15" s="235"/>
      <c r="AC15" s="249"/>
    </row>
    <row r="16" spans="1:29" ht="17.25" thickBot="1">
      <c r="A16" s="58"/>
      <c r="B16" s="111"/>
      <c r="C16" s="112"/>
      <c r="D16" s="113"/>
      <c r="E16" s="210"/>
      <c r="F16" s="109" t="s">
        <v>58</v>
      </c>
      <c r="G16" s="1">
        <v>10000</v>
      </c>
      <c r="H16" s="227"/>
      <c r="I16" s="72"/>
      <c r="J16" s="73"/>
      <c r="K16" s="73"/>
      <c r="L16" s="73"/>
      <c r="M16" s="75"/>
      <c r="N16" s="79"/>
      <c r="O16" s="50"/>
      <c r="P16" s="6"/>
      <c r="Q16" s="6"/>
      <c r="R16" s="9"/>
      <c r="S16" s="114"/>
      <c r="T16" s="14"/>
      <c r="U16" s="183">
        <f t="shared" si="4"/>
        <v>0</v>
      </c>
      <c r="V16" s="67">
        <f t="shared" si="5"/>
        <v>0</v>
      </c>
      <c r="W16" s="38">
        <f t="shared" si="6"/>
        <v>0</v>
      </c>
      <c r="X16" s="68">
        <f t="shared" si="7"/>
        <v>0</v>
      </c>
      <c r="Y16" s="69">
        <f t="shared" si="8"/>
        <v>0</v>
      </c>
      <c r="Z16" s="24">
        <f t="shared" si="9"/>
        <v>0</v>
      </c>
      <c r="AA16" s="238"/>
      <c r="AB16" s="235"/>
      <c r="AC16" s="249"/>
    </row>
    <row r="17" spans="1:29" ht="17.25" thickBot="1">
      <c r="A17" s="59"/>
      <c r="B17" s="115"/>
      <c r="C17" s="116" t="s">
        <v>11</v>
      </c>
      <c r="D17" s="117"/>
      <c r="E17" s="225"/>
      <c r="F17" s="118" t="s">
        <v>59</v>
      </c>
      <c r="G17" s="3">
        <v>10000</v>
      </c>
      <c r="H17" s="237"/>
      <c r="I17" s="83"/>
      <c r="J17" s="84"/>
      <c r="K17" s="84">
        <v>5880</v>
      </c>
      <c r="L17" s="84">
        <v>320</v>
      </c>
      <c r="M17" s="85"/>
      <c r="N17" s="86"/>
      <c r="O17" s="119"/>
      <c r="P17" s="15"/>
      <c r="Q17" s="15"/>
      <c r="R17" s="120"/>
      <c r="S17" s="120"/>
      <c r="T17" s="18"/>
      <c r="U17" s="183">
        <f t="shared" si="4"/>
        <v>6200</v>
      </c>
      <c r="V17" s="67">
        <f t="shared" si="5"/>
        <v>0</v>
      </c>
      <c r="W17" s="39">
        <f t="shared" si="6"/>
        <v>6200</v>
      </c>
      <c r="X17" s="121">
        <f t="shared" si="7"/>
        <v>0.62</v>
      </c>
      <c r="Y17" s="122">
        <f t="shared" si="8"/>
        <v>0</v>
      </c>
      <c r="Z17" s="27">
        <f t="shared" si="9"/>
        <v>0.62</v>
      </c>
      <c r="AA17" s="238"/>
      <c r="AB17" s="236"/>
      <c r="AC17" s="250"/>
    </row>
    <row r="18" spans="1:29" ht="17.25" customHeight="1" thickBot="1">
      <c r="A18" s="116"/>
      <c r="C18" s="116"/>
      <c r="D18" s="123"/>
      <c r="E18" s="209" t="s">
        <v>60</v>
      </c>
      <c r="F18" s="103" t="s">
        <v>61</v>
      </c>
      <c r="G18" s="2">
        <v>30000</v>
      </c>
      <c r="H18" s="226">
        <f>SUM(G18:G25)</f>
        <v>165000</v>
      </c>
      <c r="I18" s="63"/>
      <c r="J18" s="64"/>
      <c r="K18" s="64">
        <v>778</v>
      </c>
      <c r="L18" s="64">
        <v>2963</v>
      </c>
      <c r="M18" s="65"/>
      <c r="N18" s="66"/>
      <c r="O18" s="52"/>
      <c r="P18" s="19"/>
      <c r="Q18" s="19"/>
      <c r="R18" s="22"/>
      <c r="S18" s="22"/>
      <c r="T18" s="21"/>
      <c r="U18" s="183">
        <f t="shared" si="4"/>
        <v>3741</v>
      </c>
      <c r="V18" s="67">
        <f t="shared" si="5"/>
        <v>0</v>
      </c>
      <c r="W18" s="37">
        <f t="shared" si="6"/>
        <v>3741</v>
      </c>
      <c r="X18" s="124">
        <f t="shared" si="7"/>
        <v>0.1247</v>
      </c>
      <c r="Y18" s="125">
        <f t="shared" si="8"/>
        <v>0</v>
      </c>
      <c r="Z18" s="31">
        <f t="shared" si="9"/>
        <v>0.1247</v>
      </c>
      <c r="AA18" s="242">
        <f>SUM(W18:W25)</f>
        <v>42286</v>
      </c>
      <c r="AB18" s="238">
        <f>SUM(H18-AA18)</f>
        <v>122714</v>
      </c>
      <c r="AC18" s="246">
        <f>SUM(AA13/H18)</f>
        <v>0.08121212121212121</v>
      </c>
    </row>
    <row r="19" spans="1:29" ht="18" customHeight="1" thickBot="1">
      <c r="A19" s="46"/>
      <c r="B19" s="115"/>
      <c r="C19" s="116"/>
      <c r="D19" s="123"/>
      <c r="E19" s="210"/>
      <c r="F19" s="109" t="s">
        <v>62</v>
      </c>
      <c r="G19" s="1">
        <v>70000</v>
      </c>
      <c r="H19" s="227"/>
      <c r="I19" s="72"/>
      <c r="J19" s="73"/>
      <c r="K19" s="73">
        <v>20515</v>
      </c>
      <c r="L19" s="73"/>
      <c r="M19" s="75"/>
      <c r="N19" s="79"/>
      <c r="O19" s="126"/>
      <c r="P19" s="6"/>
      <c r="Q19" s="6"/>
      <c r="R19" s="9"/>
      <c r="S19" s="9"/>
      <c r="T19" s="14"/>
      <c r="U19" s="183">
        <f t="shared" si="4"/>
        <v>20515</v>
      </c>
      <c r="V19" s="67">
        <f t="shared" si="5"/>
        <v>0</v>
      </c>
      <c r="W19" s="38">
        <f t="shared" si="6"/>
        <v>20515</v>
      </c>
      <c r="X19" s="68">
        <f t="shared" si="7"/>
        <v>0.2930714285714286</v>
      </c>
      <c r="Y19" s="69">
        <f t="shared" si="8"/>
        <v>0</v>
      </c>
      <c r="Z19" s="24">
        <f t="shared" si="9"/>
        <v>0.2930714285714286</v>
      </c>
      <c r="AA19" s="238"/>
      <c r="AB19" s="238"/>
      <c r="AC19" s="246"/>
    </row>
    <row r="20" spans="1:29" ht="18" customHeight="1" thickBot="1">
      <c r="A20" s="46"/>
      <c r="B20" s="115"/>
      <c r="C20" s="116"/>
      <c r="D20" s="123"/>
      <c r="E20" s="210"/>
      <c r="F20" s="109" t="s">
        <v>63</v>
      </c>
      <c r="G20" s="1">
        <v>5000</v>
      </c>
      <c r="H20" s="227"/>
      <c r="I20" s="72"/>
      <c r="J20" s="73"/>
      <c r="K20" s="73"/>
      <c r="L20" s="73"/>
      <c r="M20" s="75"/>
      <c r="N20" s="79"/>
      <c r="O20" s="50"/>
      <c r="P20" s="6"/>
      <c r="Q20" s="6"/>
      <c r="R20" s="9"/>
      <c r="S20" s="9"/>
      <c r="T20" s="14"/>
      <c r="U20" s="183">
        <f t="shared" si="4"/>
        <v>0</v>
      </c>
      <c r="V20" s="67">
        <f t="shared" si="5"/>
        <v>0</v>
      </c>
      <c r="W20" s="38">
        <f t="shared" si="6"/>
        <v>0</v>
      </c>
      <c r="X20" s="68">
        <f t="shared" si="7"/>
        <v>0</v>
      </c>
      <c r="Y20" s="69">
        <f t="shared" si="8"/>
        <v>0</v>
      </c>
      <c r="Z20" s="24">
        <f t="shared" si="9"/>
        <v>0</v>
      </c>
      <c r="AA20" s="238"/>
      <c r="AB20" s="238"/>
      <c r="AC20" s="246"/>
    </row>
    <row r="21" spans="1:29" ht="18" customHeight="1" thickBot="1">
      <c r="A21" s="46"/>
      <c r="B21" s="115"/>
      <c r="C21" s="116"/>
      <c r="D21" s="123"/>
      <c r="E21" s="210"/>
      <c r="F21" s="109" t="s">
        <v>64</v>
      </c>
      <c r="G21" s="1">
        <v>10000</v>
      </c>
      <c r="H21" s="227"/>
      <c r="I21" s="72"/>
      <c r="J21" s="73"/>
      <c r="K21" s="73"/>
      <c r="L21" s="73"/>
      <c r="M21" s="75"/>
      <c r="N21" s="79"/>
      <c r="O21" s="50"/>
      <c r="P21" s="127"/>
      <c r="Q21" s="47"/>
      <c r="R21" s="128"/>
      <c r="S21" s="9"/>
      <c r="T21" s="14"/>
      <c r="U21" s="183">
        <f t="shared" si="4"/>
        <v>0</v>
      </c>
      <c r="V21" s="67">
        <f t="shared" si="5"/>
        <v>0</v>
      </c>
      <c r="W21" s="38">
        <f t="shared" si="6"/>
        <v>0</v>
      </c>
      <c r="X21" s="68">
        <f t="shared" si="7"/>
        <v>0</v>
      </c>
      <c r="Y21" s="69">
        <f t="shared" si="8"/>
        <v>0</v>
      </c>
      <c r="Z21" s="24">
        <f t="shared" si="9"/>
        <v>0</v>
      </c>
      <c r="AA21" s="238"/>
      <c r="AB21" s="238"/>
      <c r="AC21" s="246"/>
    </row>
    <row r="22" spans="1:29" ht="18" customHeight="1" thickBot="1">
      <c r="A22" s="46"/>
      <c r="B22" s="115"/>
      <c r="C22" s="116"/>
      <c r="D22" s="123"/>
      <c r="E22" s="210"/>
      <c r="F22" s="109" t="s">
        <v>65</v>
      </c>
      <c r="G22" s="1">
        <v>10000</v>
      </c>
      <c r="H22" s="227"/>
      <c r="I22" s="72"/>
      <c r="J22" s="73"/>
      <c r="K22" s="73">
        <v>1600</v>
      </c>
      <c r="L22" s="73"/>
      <c r="M22" s="75"/>
      <c r="N22" s="79"/>
      <c r="O22" s="50"/>
      <c r="P22" s="6"/>
      <c r="Q22" s="6"/>
      <c r="R22" s="9"/>
      <c r="S22" s="9"/>
      <c r="T22" s="14"/>
      <c r="U22" s="183">
        <f t="shared" si="4"/>
        <v>1600</v>
      </c>
      <c r="V22" s="67">
        <f t="shared" si="5"/>
        <v>0</v>
      </c>
      <c r="W22" s="38">
        <f t="shared" si="6"/>
        <v>1600</v>
      </c>
      <c r="X22" s="68">
        <f t="shared" si="7"/>
        <v>0.16</v>
      </c>
      <c r="Y22" s="69">
        <f t="shared" si="8"/>
        <v>0</v>
      </c>
      <c r="Z22" s="24">
        <f t="shared" si="9"/>
        <v>0.16</v>
      </c>
      <c r="AA22" s="238"/>
      <c r="AB22" s="243"/>
      <c r="AC22" s="251"/>
    </row>
    <row r="23" spans="1:29" ht="18" customHeight="1" thickBot="1">
      <c r="A23" s="46"/>
      <c r="B23" s="115"/>
      <c r="C23" s="116"/>
      <c r="D23" s="123"/>
      <c r="E23" s="210"/>
      <c r="F23" s="129" t="s">
        <v>66</v>
      </c>
      <c r="G23" s="1">
        <v>10000</v>
      </c>
      <c r="H23" s="227"/>
      <c r="I23" s="72"/>
      <c r="J23" s="73">
        <v>11030</v>
      </c>
      <c r="K23" s="73"/>
      <c r="L23" s="73"/>
      <c r="M23" s="75"/>
      <c r="N23" s="79"/>
      <c r="O23" s="50"/>
      <c r="P23" s="47"/>
      <c r="Q23" s="6"/>
      <c r="R23" s="9"/>
      <c r="S23" s="9"/>
      <c r="T23" s="14"/>
      <c r="U23" s="183">
        <f t="shared" si="4"/>
        <v>11030</v>
      </c>
      <c r="V23" s="67">
        <f t="shared" si="5"/>
        <v>0</v>
      </c>
      <c r="W23" s="38">
        <f t="shared" si="6"/>
        <v>11030</v>
      </c>
      <c r="X23" s="68">
        <f t="shared" si="7"/>
        <v>1.103</v>
      </c>
      <c r="Y23" s="69">
        <f t="shared" si="8"/>
        <v>0</v>
      </c>
      <c r="Z23" s="24">
        <f t="shared" si="9"/>
        <v>1.103</v>
      </c>
      <c r="AA23" s="238"/>
      <c r="AB23" s="243"/>
      <c r="AC23" s="251"/>
    </row>
    <row r="24" spans="1:29" ht="18" customHeight="1" thickBot="1">
      <c r="A24" s="46"/>
      <c r="B24" s="115"/>
      <c r="C24" s="116"/>
      <c r="D24" s="123"/>
      <c r="E24" s="210"/>
      <c r="F24" s="109" t="s">
        <v>67</v>
      </c>
      <c r="G24" s="1">
        <v>20000</v>
      </c>
      <c r="H24" s="227"/>
      <c r="I24" s="72"/>
      <c r="J24" s="73"/>
      <c r="K24" s="73"/>
      <c r="L24" s="130"/>
      <c r="M24" s="75"/>
      <c r="N24" s="79"/>
      <c r="O24" s="50"/>
      <c r="P24" s="131"/>
      <c r="Q24" s="6"/>
      <c r="R24" s="8"/>
      <c r="S24" s="8"/>
      <c r="T24" s="14"/>
      <c r="U24" s="183">
        <f t="shared" si="4"/>
        <v>0</v>
      </c>
      <c r="V24" s="67">
        <f t="shared" si="5"/>
        <v>0</v>
      </c>
      <c r="W24" s="38">
        <f t="shared" si="6"/>
        <v>0</v>
      </c>
      <c r="X24" s="68">
        <f t="shared" si="7"/>
        <v>0</v>
      </c>
      <c r="Y24" s="69">
        <f t="shared" si="8"/>
        <v>0</v>
      </c>
      <c r="Z24" s="24">
        <f t="shared" si="9"/>
        <v>0</v>
      </c>
      <c r="AA24" s="238"/>
      <c r="AB24" s="243"/>
      <c r="AC24" s="251"/>
    </row>
    <row r="25" spans="1:29" ht="18" customHeight="1" thickBot="1">
      <c r="A25" s="46"/>
      <c r="B25" s="115"/>
      <c r="C25" s="116"/>
      <c r="D25" s="123"/>
      <c r="E25" s="210"/>
      <c r="F25" s="109" t="s">
        <v>68</v>
      </c>
      <c r="G25" s="132">
        <v>10000</v>
      </c>
      <c r="H25" s="227"/>
      <c r="I25" s="83"/>
      <c r="J25" s="84">
        <v>1400</v>
      </c>
      <c r="K25" s="84">
        <v>4000</v>
      </c>
      <c r="L25" s="84"/>
      <c r="M25" s="85"/>
      <c r="N25" s="86"/>
      <c r="O25" s="51"/>
      <c r="P25" s="15"/>
      <c r="Q25" s="15"/>
      <c r="R25" s="17"/>
      <c r="S25" s="17"/>
      <c r="T25" s="18"/>
      <c r="U25" s="183">
        <f t="shared" si="4"/>
        <v>5400</v>
      </c>
      <c r="V25" s="67">
        <f t="shared" si="5"/>
        <v>0</v>
      </c>
      <c r="W25" s="39">
        <f t="shared" si="6"/>
        <v>5400</v>
      </c>
      <c r="X25" s="88">
        <f t="shared" si="7"/>
        <v>0.54</v>
      </c>
      <c r="Y25" s="89">
        <f t="shared" si="8"/>
        <v>0</v>
      </c>
      <c r="Z25" s="30">
        <f t="shared" si="9"/>
        <v>0.54</v>
      </c>
      <c r="AA25" s="239"/>
      <c r="AB25" s="244"/>
      <c r="AC25" s="252"/>
    </row>
    <row r="26" spans="1:29" ht="18" customHeight="1" thickBot="1">
      <c r="A26" s="46"/>
      <c r="B26" s="115"/>
      <c r="C26" s="116"/>
      <c r="D26" s="123"/>
      <c r="E26" s="209" t="s">
        <v>69</v>
      </c>
      <c r="F26" s="62" t="s">
        <v>70</v>
      </c>
      <c r="G26" s="2">
        <v>15000</v>
      </c>
      <c r="H26" s="226">
        <f>SUM(G26:G29)</f>
        <v>66000</v>
      </c>
      <c r="I26" s="63"/>
      <c r="J26" s="64">
        <v>4992</v>
      </c>
      <c r="K26" s="64"/>
      <c r="L26" s="64">
        <v>4570</v>
      </c>
      <c r="M26" s="65"/>
      <c r="N26" s="133"/>
      <c r="O26" s="134"/>
      <c r="P26" s="135"/>
      <c r="Q26" s="135"/>
      <c r="R26" s="135"/>
      <c r="S26" s="135"/>
      <c r="T26" s="136"/>
      <c r="U26" s="183">
        <f t="shared" si="4"/>
        <v>9562</v>
      </c>
      <c r="V26" s="67">
        <f t="shared" si="5"/>
        <v>0</v>
      </c>
      <c r="W26" s="39">
        <f t="shared" si="6"/>
        <v>9562</v>
      </c>
      <c r="X26" s="88">
        <f t="shared" si="7"/>
        <v>0.6374666666666666</v>
      </c>
      <c r="Y26" s="89">
        <f t="shared" si="8"/>
        <v>0</v>
      </c>
      <c r="Z26" s="30">
        <f t="shared" si="9"/>
        <v>0.6374666666666666</v>
      </c>
      <c r="AA26" s="242">
        <f>SUM(W26:W29)</f>
        <v>9562</v>
      </c>
      <c r="AB26" s="242">
        <f>SUM(H26-AA26)</f>
        <v>56438</v>
      </c>
      <c r="AC26" s="245">
        <f>SUM(AA26/H26)</f>
        <v>0.14487878787878788</v>
      </c>
    </row>
    <row r="27" spans="1:29" ht="17.25" thickBot="1">
      <c r="A27" s="46"/>
      <c r="B27" s="115"/>
      <c r="C27" s="116"/>
      <c r="D27" s="123"/>
      <c r="E27" s="210"/>
      <c r="F27" s="71" t="s">
        <v>71</v>
      </c>
      <c r="G27" s="1">
        <v>4000</v>
      </c>
      <c r="H27" s="227"/>
      <c r="I27" s="72"/>
      <c r="J27" s="73" t="s">
        <v>9</v>
      </c>
      <c r="K27" s="73"/>
      <c r="L27" s="73"/>
      <c r="M27" s="75"/>
      <c r="N27" s="137"/>
      <c r="O27" s="138"/>
      <c r="P27" s="139"/>
      <c r="Q27" s="139"/>
      <c r="R27" s="139"/>
      <c r="S27" s="139"/>
      <c r="T27" s="140"/>
      <c r="U27" s="183">
        <f t="shared" si="4"/>
        <v>0</v>
      </c>
      <c r="V27" s="67">
        <f t="shared" si="5"/>
        <v>0</v>
      </c>
      <c r="W27" s="39">
        <f t="shared" si="6"/>
        <v>0</v>
      </c>
      <c r="X27" s="88">
        <f t="shared" si="7"/>
        <v>0</v>
      </c>
      <c r="Y27" s="89">
        <f t="shared" si="8"/>
        <v>0</v>
      </c>
      <c r="Z27" s="30">
        <f t="shared" si="9"/>
        <v>0</v>
      </c>
      <c r="AA27" s="238"/>
      <c r="AB27" s="238"/>
      <c r="AC27" s="246"/>
    </row>
    <row r="28" spans="1:29" ht="17.25" thickBot="1">
      <c r="A28" s="46"/>
      <c r="B28" s="115"/>
      <c r="C28" s="116"/>
      <c r="D28" s="123"/>
      <c r="E28" s="210"/>
      <c r="F28" s="109" t="s">
        <v>72</v>
      </c>
      <c r="G28" s="55">
        <v>45000</v>
      </c>
      <c r="H28" s="227"/>
      <c r="I28" s="72"/>
      <c r="J28" s="73"/>
      <c r="K28" s="73"/>
      <c r="L28" s="73"/>
      <c r="M28" s="75"/>
      <c r="N28" s="137"/>
      <c r="O28" s="138"/>
      <c r="P28" s="139"/>
      <c r="Q28" s="139"/>
      <c r="R28" s="139"/>
      <c r="S28" s="139"/>
      <c r="T28" s="140"/>
      <c r="U28" s="183">
        <f t="shared" si="4"/>
        <v>0</v>
      </c>
      <c r="V28" s="67">
        <f t="shared" si="5"/>
        <v>0</v>
      </c>
      <c r="W28" s="39">
        <f t="shared" si="6"/>
        <v>0</v>
      </c>
      <c r="X28" s="88">
        <f t="shared" si="7"/>
        <v>0</v>
      </c>
      <c r="Y28" s="89">
        <f t="shared" si="8"/>
        <v>0</v>
      </c>
      <c r="Z28" s="30">
        <f t="shared" si="9"/>
        <v>0</v>
      </c>
      <c r="AA28" s="238"/>
      <c r="AB28" s="238"/>
      <c r="AC28" s="246"/>
    </row>
    <row r="29" spans="1:29" ht="17.25" thickBot="1">
      <c r="A29" s="46"/>
      <c r="B29" s="115"/>
      <c r="C29" s="116"/>
      <c r="D29" s="123"/>
      <c r="E29" s="210"/>
      <c r="F29" s="141" t="s">
        <v>73</v>
      </c>
      <c r="G29" s="1">
        <v>2000</v>
      </c>
      <c r="H29" s="227"/>
      <c r="I29" s="72"/>
      <c r="J29" s="73"/>
      <c r="K29" s="73"/>
      <c r="L29" s="73"/>
      <c r="M29" s="75"/>
      <c r="N29" s="137"/>
      <c r="O29" s="138"/>
      <c r="P29" s="139"/>
      <c r="Q29" s="139"/>
      <c r="R29" s="139"/>
      <c r="S29" s="139"/>
      <c r="T29" s="140"/>
      <c r="U29" s="183">
        <f t="shared" si="4"/>
        <v>0</v>
      </c>
      <c r="V29" s="67">
        <f t="shared" si="5"/>
        <v>0</v>
      </c>
      <c r="W29" s="39">
        <f t="shared" si="6"/>
        <v>0</v>
      </c>
      <c r="X29" s="88">
        <f t="shared" si="7"/>
        <v>0</v>
      </c>
      <c r="Y29" s="89">
        <f t="shared" si="8"/>
        <v>0</v>
      </c>
      <c r="Z29" s="30">
        <f t="shared" si="9"/>
        <v>0</v>
      </c>
      <c r="AA29" s="238"/>
      <c r="AB29" s="238"/>
      <c r="AC29" s="246"/>
    </row>
    <row r="30" spans="1:29" ht="50.25" thickBot="1">
      <c r="A30" s="46"/>
      <c r="B30" s="115"/>
      <c r="C30" s="116"/>
      <c r="D30" s="123"/>
      <c r="E30" s="142" t="s">
        <v>74</v>
      </c>
      <c r="F30" s="62" t="s">
        <v>75</v>
      </c>
      <c r="G30" s="2">
        <v>5000</v>
      </c>
      <c r="H30" s="143">
        <f>SUM(G30)</f>
        <v>5000</v>
      </c>
      <c r="I30" s="63"/>
      <c r="J30" s="64"/>
      <c r="K30" s="64"/>
      <c r="L30" s="64"/>
      <c r="M30" s="65"/>
      <c r="N30" s="133"/>
      <c r="O30" s="134"/>
      <c r="P30" s="135"/>
      <c r="Q30" s="135"/>
      <c r="R30" s="135"/>
      <c r="S30" s="135"/>
      <c r="T30" s="136"/>
      <c r="U30" s="183">
        <f t="shared" si="4"/>
        <v>0</v>
      </c>
      <c r="V30" s="67">
        <f t="shared" si="5"/>
        <v>0</v>
      </c>
      <c r="W30" s="39">
        <f t="shared" si="6"/>
        <v>0</v>
      </c>
      <c r="X30" s="88">
        <f t="shared" si="7"/>
        <v>0</v>
      </c>
      <c r="Y30" s="89">
        <f t="shared" si="8"/>
        <v>0</v>
      </c>
      <c r="Z30" s="30">
        <f t="shared" si="9"/>
        <v>0</v>
      </c>
      <c r="AA30" s="32">
        <f>SUM(W30)</f>
        <v>0</v>
      </c>
      <c r="AB30" s="34">
        <f aca="true" t="shared" si="10" ref="AB30:AB35">SUM(H30-AA30)</f>
        <v>5000</v>
      </c>
      <c r="AC30" s="179">
        <f aca="true" t="shared" si="11" ref="AC30:AC35">SUM(AA30/H30)</f>
        <v>0</v>
      </c>
    </row>
    <row r="31" spans="1:29" ht="20.25" customHeight="1" thickBot="1">
      <c r="A31" s="46"/>
      <c r="B31" s="115"/>
      <c r="C31" s="116"/>
      <c r="D31" s="123"/>
      <c r="E31" s="57" t="s">
        <v>76</v>
      </c>
      <c r="F31" s="71" t="s">
        <v>77</v>
      </c>
      <c r="G31" s="1">
        <v>5000</v>
      </c>
      <c r="H31" s="144">
        <f>SUM(G31)</f>
        <v>5000</v>
      </c>
      <c r="I31" s="72"/>
      <c r="J31" s="73"/>
      <c r="K31" s="73"/>
      <c r="L31" s="73"/>
      <c r="M31" s="75"/>
      <c r="N31" s="137"/>
      <c r="O31" s="138"/>
      <c r="P31" s="139"/>
      <c r="Q31" s="139"/>
      <c r="R31" s="139"/>
      <c r="S31" s="139"/>
      <c r="T31" s="140"/>
      <c r="U31" s="183">
        <f t="shared" si="4"/>
        <v>0</v>
      </c>
      <c r="V31" s="67">
        <f t="shared" si="5"/>
        <v>0</v>
      </c>
      <c r="W31" s="39">
        <f t="shared" si="6"/>
        <v>0</v>
      </c>
      <c r="X31" s="88">
        <f t="shared" si="7"/>
        <v>0</v>
      </c>
      <c r="Y31" s="89">
        <f t="shared" si="8"/>
        <v>0</v>
      </c>
      <c r="Z31" s="30">
        <f t="shared" si="9"/>
        <v>0</v>
      </c>
      <c r="AA31" s="32">
        <f>SUM(W31)</f>
        <v>0</v>
      </c>
      <c r="AB31" s="33">
        <f t="shared" si="10"/>
        <v>5000</v>
      </c>
      <c r="AC31" s="179">
        <f t="shared" si="11"/>
        <v>0</v>
      </c>
    </row>
    <row r="32" spans="1:29" ht="32.25" customHeight="1" thickBot="1">
      <c r="A32" s="46"/>
      <c r="B32" s="115"/>
      <c r="C32" s="116"/>
      <c r="D32" s="123"/>
      <c r="E32" s="145" t="s">
        <v>78</v>
      </c>
      <c r="F32" s="71" t="s">
        <v>79</v>
      </c>
      <c r="G32" s="1">
        <v>50000</v>
      </c>
      <c r="H32" s="144">
        <f>SUM(G32)</f>
        <v>50000</v>
      </c>
      <c r="I32" s="72">
        <v>2009</v>
      </c>
      <c r="J32" s="73">
        <v>1435</v>
      </c>
      <c r="K32" s="73">
        <v>7542</v>
      </c>
      <c r="L32" s="146">
        <v>3000</v>
      </c>
      <c r="M32" s="75"/>
      <c r="N32" s="79"/>
      <c r="O32" s="147"/>
      <c r="P32" s="6"/>
      <c r="Q32" s="6"/>
      <c r="R32" s="9"/>
      <c r="S32" s="9"/>
      <c r="T32" s="14"/>
      <c r="U32" s="183">
        <f t="shared" si="4"/>
        <v>13986</v>
      </c>
      <c r="V32" s="67">
        <f t="shared" si="5"/>
        <v>0</v>
      </c>
      <c r="W32" s="41">
        <f t="shared" si="6"/>
        <v>13986</v>
      </c>
      <c r="X32" s="88">
        <f t="shared" si="7"/>
        <v>0.27972</v>
      </c>
      <c r="Y32" s="89">
        <f t="shared" si="8"/>
        <v>0</v>
      </c>
      <c r="Z32" s="30">
        <f t="shared" si="9"/>
        <v>0.27972</v>
      </c>
      <c r="AA32" s="32">
        <f>SUM(W32)</f>
        <v>13986</v>
      </c>
      <c r="AB32" s="33">
        <f t="shared" si="10"/>
        <v>36014</v>
      </c>
      <c r="AC32" s="179">
        <f t="shared" si="11"/>
        <v>0.27972</v>
      </c>
    </row>
    <row r="33" spans="1:29" ht="18.75" customHeight="1" thickBot="1">
      <c r="A33" s="46"/>
      <c r="B33" s="115"/>
      <c r="C33" s="116"/>
      <c r="D33" s="123"/>
      <c r="E33" s="57" t="s">
        <v>80</v>
      </c>
      <c r="F33" s="148" t="s">
        <v>81</v>
      </c>
      <c r="G33" s="1">
        <v>30000</v>
      </c>
      <c r="H33" s="144">
        <f>SUM(G33)</f>
        <v>30000</v>
      </c>
      <c r="I33" s="72"/>
      <c r="J33" s="73"/>
      <c r="K33" s="73"/>
      <c r="L33" s="146"/>
      <c r="M33" s="75"/>
      <c r="N33" s="79"/>
      <c r="O33" s="50"/>
      <c r="P33" s="6"/>
      <c r="Q33" s="6"/>
      <c r="R33" s="8"/>
      <c r="S33" s="8"/>
      <c r="T33" s="14"/>
      <c r="U33" s="183">
        <f t="shared" si="4"/>
        <v>0</v>
      </c>
      <c r="V33" s="67">
        <f t="shared" si="5"/>
        <v>0</v>
      </c>
      <c r="W33" s="41">
        <f t="shared" si="6"/>
        <v>0</v>
      </c>
      <c r="X33" s="88">
        <f t="shared" si="7"/>
        <v>0</v>
      </c>
      <c r="Y33" s="89">
        <f t="shared" si="8"/>
        <v>0</v>
      </c>
      <c r="Z33" s="30">
        <f t="shared" si="9"/>
        <v>0</v>
      </c>
      <c r="AA33" s="33"/>
      <c r="AB33" s="33">
        <f t="shared" si="10"/>
        <v>30000</v>
      </c>
      <c r="AC33" s="179">
        <f t="shared" si="11"/>
        <v>0</v>
      </c>
    </row>
    <row r="34" spans="1:29" ht="20.25" customHeight="1" thickBot="1">
      <c r="A34" s="46"/>
      <c r="B34" s="115"/>
      <c r="C34" s="149"/>
      <c r="D34" s="150"/>
      <c r="E34" s="151" t="s">
        <v>82</v>
      </c>
      <c r="F34" s="141" t="s">
        <v>83</v>
      </c>
      <c r="G34" s="3">
        <v>10000</v>
      </c>
      <c r="H34" s="152">
        <f>SUM(G34)</f>
        <v>10000</v>
      </c>
      <c r="I34" s="83"/>
      <c r="J34" s="84"/>
      <c r="K34" s="84"/>
      <c r="L34" s="153"/>
      <c r="M34" s="85"/>
      <c r="N34" s="154"/>
      <c r="P34" s="155"/>
      <c r="Q34" s="155"/>
      <c r="R34" s="156"/>
      <c r="S34" s="156"/>
      <c r="T34" s="157"/>
      <c r="U34" s="183">
        <f t="shared" si="4"/>
        <v>0</v>
      </c>
      <c r="V34" s="67">
        <f t="shared" si="5"/>
        <v>0</v>
      </c>
      <c r="W34" s="42">
        <f t="shared" si="6"/>
        <v>0</v>
      </c>
      <c r="X34" s="88">
        <f t="shared" si="7"/>
        <v>0</v>
      </c>
      <c r="Y34" s="89">
        <f t="shared" si="8"/>
        <v>0</v>
      </c>
      <c r="Z34" s="30">
        <f t="shared" si="9"/>
        <v>0</v>
      </c>
      <c r="AA34" s="35">
        <f>SUM(W33)</f>
        <v>0</v>
      </c>
      <c r="AB34" s="35">
        <f t="shared" si="10"/>
        <v>10000</v>
      </c>
      <c r="AC34" s="179">
        <f t="shared" si="11"/>
        <v>0</v>
      </c>
    </row>
    <row r="35" spans="1:29" ht="19.5" customHeight="1" thickBot="1">
      <c r="A35" s="195" t="s">
        <v>84</v>
      </c>
      <c r="B35" s="196"/>
      <c r="C35" s="158">
        <f>SUM(C5:C34)</f>
        <v>1140819</v>
      </c>
      <c r="D35" s="159">
        <f>SUM(D5:D34)</f>
        <v>1140819</v>
      </c>
      <c r="E35" s="160" t="s">
        <v>84</v>
      </c>
      <c r="F35" s="25"/>
      <c r="G35" s="26"/>
      <c r="H35" s="26">
        <f aca="true" t="shared" si="12" ref="H35:U35">SUM(H5:H34)</f>
        <v>481000</v>
      </c>
      <c r="I35" s="161">
        <f t="shared" si="12"/>
        <v>14379</v>
      </c>
      <c r="J35" s="162">
        <f t="shared" si="12"/>
        <v>18857</v>
      </c>
      <c r="K35" s="162">
        <f t="shared" si="12"/>
        <v>53095</v>
      </c>
      <c r="L35" s="162">
        <f t="shared" si="12"/>
        <v>26363</v>
      </c>
      <c r="M35" s="162">
        <f t="shared" si="12"/>
        <v>0</v>
      </c>
      <c r="N35" s="162">
        <f t="shared" si="12"/>
        <v>0</v>
      </c>
      <c r="O35" s="162">
        <f t="shared" si="12"/>
        <v>0</v>
      </c>
      <c r="P35" s="163">
        <f t="shared" si="12"/>
        <v>0</v>
      </c>
      <c r="Q35" s="163">
        <f t="shared" si="12"/>
        <v>0</v>
      </c>
      <c r="R35" s="162">
        <f t="shared" si="12"/>
        <v>0</v>
      </c>
      <c r="S35" s="162">
        <f t="shared" si="12"/>
        <v>0</v>
      </c>
      <c r="T35" s="164">
        <f t="shared" si="12"/>
        <v>0</v>
      </c>
      <c r="U35" s="184">
        <f t="shared" si="12"/>
        <v>112694</v>
      </c>
      <c r="V35" s="165">
        <f>SUM(V5:V34)</f>
        <v>0</v>
      </c>
      <c r="W35" s="165">
        <f>SUM(W5:W34)</f>
        <v>112694</v>
      </c>
      <c r="X35" s="166">
        <f>SUM(U35/H35)</f>
        <v>0.23429106029106028</v>
      </c>
      <c r="Y35" s="167">
        <f>SUM(V35/H35)</f>
        <v>0</v>
      </c>
      <c r="Z35" s="168">
        <f>SUM(W35/H35)</f>
        <v>0.23429106029106028</v>
      </c>
      <c r="AA35" s="32">
        <f>SUM(AA5:AA34)</f>
        <v>112694</v>
      </c>
      <c r="AB35" s="32">
        <f t="shared" si="10"/>
        <v>368306</v>
      </c>
      <c r="AC35" s="179">
        <f t="shared" si="11"/>
        <v>0.23429106029106028</v>
      </c>
    </row>
    <row r="36" spans="4:30" ht="24.75" customHeight="1">
      <c r="D36" s="169"/>
      <c r="AD36" s="171" t="s">
        <v>11</v>
      </c>
    </row>
    <row r="37" spans="6:7" ht="16.5">
      <c r="F37" t="s">
        <v>89</v>
      </c>
      <c r="G37" s="172" t="s">
        <v>93</v>
      </c>
    </row>
    <row r="39" spans="7:8" ht="16.5">
      <c r="G39" s="60" t="s">
        <v>85</v>
      </c>
      <c r="H39" s="60" t="s">
        <v>92</v>
      </c>
    </row>
  </sheetData>
  <sheetProtection/>
  <mergeCells count="46">
    <mergeCell ref="AC26:AC29"/>
    <mergeCell ref="AC5:AC12"/>
    <mergeCell ref="AC14:AC17"/>
    <mergeCell ref="AC18:AC25"/>
    <mergeCell ref="AB26:AB29"/>
    <mergeCell ref="AB18:AB25"/>
    <mergeCell ref="AA26:AA29"/>
    <mergeCell ref="AA18:AA25"/>
    <mergeCell ref="AB14:AB17"/>
    <mergeCell ref="H14:H17"/>
    <mergeCell ref="AA14:AA17"/>
    <mergeCell ref="AB5:AB12"/>
    <mergeCell ref="AA5:AA12"/>
    <mergeCell ref="H5:H12"/>
    <mergeCell ref="H26:H29"/>
    <mergeCell ref="E3:E4"/>
    <mergeCell ref="E5:E12"/>
    <mergeCell ref="G3:G4"/>
    <mergeCell ref="F3:F4"/>
    <mergeCell ref="H18:H25"/>
    <mergeCell ref="H3:H4"/>
    <mergeCell ref="A2:B2"/>
    <mergeCell ref="C2:D2"/>
    <mergeCell ref="E2:H2"/>
    <mergeCell ref="AB3:AB4"/>
    <mergeCell ref="A3:A4"/>
    <mergeCell ref="B3:B4"/>
    <mergeCell ref="I3:M3"/>
    <mergeCell ref="D3:D4"/>
    <mergeCell ref="C3:C4"/>
    <mergeCell ref="N3:T3"/>
    <mergeCell ref="E18:E25"/>
    <mergeCell ref="U3:W3"/>
    <mergeCell ref="X3:Z3"/>
    <mergeCell ref="AA3:AA4"/>
    <mergeCell ref="E14:E17"/>
    <mergeCell ref="A1:AC1"/>
    <mergeCell ref="I2:AC2"/>
    <mergeCell ref="A35:B35"/>
    <mergeCell ref="A8:A11"/>
    <mergeCell ref="A12:A14"/>
    <mergeCell ref="D12:D14"/>
    <mergeCell ref="D8:D11"/>
    <mergeCell ref="D5:D7"/>
    <mergeCell ref="A6:A7"/>
    <mergeCell ref="E26:E29"/>
  </mergeCells>
  <printOptions horizontalCentered="1" verticalCentered="1"/>
  <pageMargins left="0.15" right="0.3" top="0.2755905511811024" bottom="0.1968503937007874" header="0.2755905511811024" footer="0.1968503937007874"/>
  <pageSetup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user</cp:lastModifiedBy>
  <cp:lastPrinted>2012-12-25T10:39:32Z</cp:lastPrinted>
  <dcterms:created xsi:type="dcterms:W3CDTF">2010-06-01T12:15:01Z</dcterms:created>
  <dcterms:modified xsi:type="dcterms:W3CDTF">2012-12-28T05:34:04Z</dcterms:modified>
  <cp:category/>
  <cp:version/>
  <cp:contentType/>
  <cp:contentStatus/>
</cp:coreProperties>
</file>