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1"/>
  </bookViews>
  <sheets>
    <sheet name="統計表" sheetId="1" r:id="rId1"/>
    <sheet name="1年級" sheetId="2" r:id="rId2"/>
    <sheet name="2年級" sheetId="3" r:id="rId3"/>
    <sheet name="3年級" sheetId="4" r:id="rId4"/>
    <sheet name="4年級" sheetId="5" r:id="rId5"/>
    <sheet name="5年級" sheetId="6" r:id="rId6"/>
    <sheet name="6年級" sheetId="7" r:id="rId7"/>
    <sheet name="年級" sheetId="8" r:id="rId8"/>
  </sheets>
  <definedNames>
    <definedName name="_xlnm.Print_Area" localSheetId="6">'6年級'!$A$2:$H$46</definedName>
  </definedNames>
  <calcPr fullCalcOnLoad="1"/>
</workbook>
</file>

<file path=xl/sharedStrings.xml><?xml version="1.0" encoding="utf-8"?>
<sst xmlns="http://schemas.openxmlformats.org/spreadsheetml/2006/main" count="573" uniqueCount="117">
  <si>
    <t>座號</t>
  </si>
  <si>
    <t>性別</t>
  </si>
  <si>
    <t>體重㎏</t>
  </si>
  <si>
    <r>
      <t>（</t>
    </r>
    <r>
      <rPr>
        <sz val="14"/>
        <rFont val="Times New Roman"/>
        <family val="1"/>
      </rPr>
      <t>A</t>
    </r>
    <r>
      <rPr>
        <sz val="14"/>
        <rFont val="新細明體"/>
        <family val="1"/>
      </rPr>
      <t>）</t>
    </r>
  </si>
  <si>
    <t>適宜書包重量</t>
  </si>
  <si>
    <r>
      <t>（</t>
    </r>
    <r>
      <rPr>
        <sz val="14"/>
        <rFont val="Times New Roman"/>
        <family val="1"/>
      </rPr>
      <t>A</t>
    </r>
    <r>
      <rPr>
        <sz val="14"/>
        <rFont val="新細明體"/>
        <family val="1"/>
      </rPr>
      <t>）</t>
    </r>
    <r>
      <rPr>
        <sz val="14"/>
        <rFont val="Times New Roman"/>
        <family val="1"/>
      </rPr>
      <t>*1/8</t>
    </r>
  </si>
  <si>
    <t>實際書包</t>
  </si>
  <si>
    <t>重量</t>
  </si>
  <si>
    <t>是否超重</t>
  </si>
  <si>
    <t>超重者打「×」</t>
  </si>
  <si>
    <t>□男□女</t>
  </si>
  <si>
    <t>總計</t>
  </si>
  <si>
    <r>
      <t>男生</t>
    </r>
    <r>
      <rPr>
        <sz val="12"/>
        <rFont val="Times New Roman"/>
        <family val="1"/>
      </rPr>
      <t>___</t>
    </r>
    <r>
      <rPr>
        <sz val="12"/>
        <rFont val="新細明體"/>
        <family val="1"/>
      </rPr>
      <t>人</t>
    </r>
  </si>
  <si>
    <r>
      <t>女生</t>
    </r>
    <r>
      <rPr>
        <sz val="12"/>
        <rFont val="Times New Roman"/>
        <family val="1"/>
      </rPr>
      <t>___</t>
    </r>
    <r>
      <rPr>
        <sz val="12"/>
        <rFont val="新細明體"/>
        <family val="1"/>
      </rPr>
      <t>人</t>
    </r>
  </si>
  <si>
    <t>備註：</t>
  </si>
  <si>
    <r>
      <t>一、</t>
    </r>
    <r>
      <rPr>
        <b/>
        <sz val="12"/>
        <rFont val="新細明體"/>
        <family val="1"/>
      </rPr>
      <t>各數值取至小數第二位</t>
    </r>
    <r>
      <rPr>
        <sz val="12"/>
        <rFont val="新細明體"/>
        <family val="1"/>
      </rPr>
      <t>（百分位）。</t>
    </r>
  </si>
  <si>
    <r>
      <t>二、</t>
    </r>
    <r>
      <rPr>
        <sz val="12"/>
        <rFont val="新細明體"/>
        <family val="1"/>
      </rPr>
      <t>所謂「書包重量」，係指學生上下學時，身體及著於身之衣裳以外，背負於身上之物體總稱。</t>
    </r>
  </si>
  <si>
    <r>
      <t>三、</t>
    </r>
    <r>
      <rPr>
        <b/>
        <sz val="12"/>
        <rFont val="新細明體"/>
        <family val="1"/>
      </rPr>
      <t>拖式書包之計算方式＝內容物重量＋一般背式書包空重（以</t>
    </r>
    <r>
      <rPr>
        <b/>
        <sz val="12"/>
        <rFont val="Times New Roman"/>
        <family val="1"/>
      </rPr>
      <t>0.6kg</t>
    </r>
    <r>
      <rPr>
        <b/>
        <sz val="12"/>
        <rFont val="新細明體"/>
        <family val="1"/>
      </rPr>
      <t>計算）並請於備註欄註記。</t>
    </r>
  </si>
  <si>
    <r>
      <t>實施日期：</t>
    </r>
    <r>
      <rPr>
        <b/>
        <sz val="14"/>
        <rFont val="Times New Roman"/>
        <family val="1"/>
      </rPr>
      <t xml:space="preserve">   </t>
    </r>
    <r>
      <rPr>
        <b/>
        <sz val="14"/>
        <rFont val="新細明體"/>
        <family val="1"/>
      </rPr>
      <t>年　月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　日　　　抽測班級：　年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　班</t>
    </r>
    <r>
      <rPr>
        <b/>
        <sz val="14"/>
        <rFont val="Times New Roman"/>
        <family val="1"/>
      </rPr>
      <t xml:space="preserve">        </t>
    </r>
    <r>
      <rPr>
        <b/>
        <sz val="14"/>
        <rFont val="新細明體"/>
        <family val="1"/>
      </rPr>
      <t>抽測人員：</t>
    </r>
  </si>
  <si>
    <r>
      <t>三、</t>
    </r>
    <r>
      <rPr>
        <b/>
        <sz val="12"/>
        <rFont val="新細明體"/>
        <family val="1"/>
      </rPr>
      <t>拖式書包之計算方式＝內容物重量＋一般背式書包空重（以</t>
    </r>
    <r>
      <rPr>
        <b/>
        <sz val="12"/>
        <rFont val="Times New Roman"/>
        <family val="1"/>
      </rPr>
      <t>0.6kg</t>
    </r>
    <r>
      <rPr>
        <b/>
        <sz val="12"/>
        <rFont val="新細明體"/>
        <family val="1"/>
      </rPr>
      <t>計算）並請於備註欄註記。</t>
    </r>
  </si>
  <si>
    <t>□男</t>
  </si>
  <si>
    <t>□女</t>
  </si>
  <si>
    <r>
      <t xml:space="preserve">     </t>
    </r>
    <r>
      <rPr>
        <sz val="14"/>
        <rFont val="新細明體"/>
        <family val="1"/>
      </rPr>
      <t>（附件三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）</t>
    </r>
  </si>
  <si>
    <t xml:space="preserve">   </t>
  </si>
  <si>
    <t>校名</t>
  </si>
  <si>
    <t>年級</t>
  </si>
  <si>
    <t>受測人數</t>
  </si>
  <si>
    <r>
      <t>參考值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合理書包重量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＝學生年級體重常模×</t>
    </r>
    <r>
      <rPr>
        <sz val="9"/>
        <rFont val="Times New Roman"/>
        <family val="1"/>
      </rPr>
      <t>12.5%)(</t>
    </r>
    <r>
      <rPr>
        <sz val="9"/>
        <rFont val="新細明體"/>
        <family val="1"/>
      </rPr>
      <t>單位：</t>
    </r>
    <r>
      <rPr>
        <sz val="9"/>
        <rFont val="Times New Roman"/>
        <family val="1"/>
      </rPr>
      <t>kg)</t>
    </r>
  </si>
  <si>
    <r>
      <t>書包重量超過自身體重</t>
    </r>
    <r>
      <rPr>
        <sz val="9"/>
        <rFont val="Times New Roman"/>
        <family val="1"/>
      </rPr>
      <t>12.5%</t>
    </r>
    <r>
      <rPr>
        <sz val="9"/>
        <rFont val="新細明體"/>
        <family val="1"/>
      </rPr>
      <t>之數量</t>
    </r>
  </si>
  <si>
    <r>
      <t xml:space="preserve">書包最輕值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單位：</t>
    </r>
    <r>
      <rPr>
        <sz val="9"/>
        <rFont val="Times New Roman"/>
        <family val="1"/>
      </rPr>
      <t>kg)</t>
    </r>
  </si>
  <si>
    <t>男</t>
  </si>
  <si>
    <t>女</t>
  </si>
  <si>
    <t>小計</t>
  </si>
  <si>
    <t>男女併計</t>
  </si>
  <si>
    <t>人數</t>
  </si>
  <si>
    <t>%</t>
  </si>
  <si>
    <t>小一</t>
  </si>
  <si>
    <r>
      <t>24.04×12.5%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3.0050</t>
    </r>
  </si>
  <si>
    <r>
      <t>22.92×12.5%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2.8650</t>
    </r>
  </si>
  <si>
    <t>小二</t>
  </si>
  <si>
    <r>
      <t>26.41×12.5%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3.3012</t>
    </r>
  </si>
  <si>
    <r>
      <t>24.98×12.5%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3.1225</t>
    </r>
  </si>
  <si>
    <t>小三</t>
  </si>
  <si>
    <r>
      <t>30.22×12.5%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3.7775</t>
    </r>
  </si>
  <si>
    <r>
      <t>28.51×12.5%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3.5637</t>
    </r>
  </si>
  <si>
    <t>小四</t>
  </si>
  <si>
    <r>
      <t>33.42×12.5%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4.1775</t>
    </r>
  </si>
  <si>
    <r>
      <t>32.27×12.5%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4.0337</t>
    </r>
  </si>
  <si>
    <t>小五</t>
  </si>
  <si>
    <r>
      <t>37.71×12.5%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4.7137</t>
    </r>
  </si>
  <si>
    <r>
      <t>36.44×12.5%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4.5550</t>
    </r>
  </si>
  <si>
    <t>小六</t>
  </si>
  <si>
    <r>
      <t>41.82×12.5%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5.2275</t>
    </r>
  </si>
  <si>
    <r>
      <t>42.12×12.5%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5.2650</t>
    </r>
  </si>
  <si>
    <t>國一</t>
  </si>
  <si>
    <r>
      <t>48×12.5%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6</t>
    </r>
  </si>
  <si>
    <r>
      <t>47.21×12.5%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5.9013</t>
    </r>
  </si>
  <si>
    <t>國二</t>
  </si>
  <si>
    <r>
      <t>53.82×12.5%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6.7275</t>
    </r>
  </si>
  <si>
    <r>
      <t>50.17×12.5%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6.2713</t>
    </r>
  </si>
  <si>
    <t>國三</t>
  </si>
  <si>
    <r>
      <t>58.40×12.5%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7.3</t>
    </r>
  </si>
  <si>
    <t>前測後測差異</t>
  </si>
  <si>
    <t>學生書包超重原因</t>
  </si>
  <si>
    <t>學校具體優良作法</t>
  </si>
  <si>
    <t>建議事項</t>
  </si>
  <si>
    <t>其他</t>
  </si>
  <si>
    <t>校長：</t>
  </si>
  <si>
    <t>主任：</t>
  </si>
  <si>
    <t>承辦人：</t>
  </si>
  <si>
    <r>
      <t>共計</t>
    </r>
    <r>
      <rPr>
        <sz val="12"/>
        <rFont val="Times New Roman"/>
        <family val="1"/>
      </rPr>
      <t>_____</t>
    </r>
    <r>
      <rPr>
        <sz val="12"/>
        <rFont val="新細明體"/>
        <family val="1"/>
      </rPr>
      <t>人</t>
    </r>
  </si>
  <si>
    <r>
      <t>合格比率</t>
    </r>
    <r>
      <rPr>
        <sz val="12"/>
        <rFont val="Times New Roman"/>
        <family val="1"/>
      </rPr>
      <t>____%</t>
    </r>
  </si>
  <si>
    <r>
      <t>合格</t>
    </r>
    <r>
      <rPr>
        <sz val="12"/>
        <rFont val="Times New Roman"/>
        <family val="1"/>
      </rPr>
      <t xml:space="preserve"> _____</t>
    </r>
    <r>
      <rPr>
        <sz val="12"/>
        <rFont val="新細明體"/>
        <family val="1"/>
      </rPr>
      <t>人</t>
    </r>
  </si>
  <si>
    <r>
      <t>超重比率</t>
    </r>
    <r>
      <rPr>
        <sz val="12"/>
        <rFont val="Times New Roman"/>
        <family val="1"/>
      </rPr>
      <t>____%</t>
    </r>
  </si>
  <si>
    <r>
      <t>超重</t>
    </r>
    <r>
      <rPr>
        <sz val="12"/>
        <rFont val="Times New Roman"/>
        <family val="1"/>
      </rPr>
      <t xml:space="preserve"> _____</t>
    </r>
    <r>
      <rPr>
        <sz val="12"/>
        <rFont val="新細明體"/>
        <family val="1"/>
      </rPr>
      <t>人</t>
    </r>
  </si>
  <si>
    <r>
      <t>三、</t>
    </r>
    <r>
      <rPr>
        <b/>
        <sz val="12"/>
        <rFont val="新細明體"/>
        <family val="1"/>
      </rPr>
      <t>拖式書包之計算方式＝內容物重量＋一般背式書包空重（以</t>
    </r>
    <r>
      <rPr>
        <b/>
        <sz val="12"/>
        <rFont val="Times New Roman"/>
        <family val="1"/>
      </rPr>
      <t>0.6kg</t>
    </r>
    <r>
      <rPr>
        <b/>
        <sz val="12"/>
        <rFont val="新細明體"/>
        <family val="1"/>
      </rPr>
      <t>計算）並請於備註欄註記。</t>
    </r>
  </si>
  <si>
    <r>
      <t>51.46×12.5%</t>
    </r>
    <r>
      <rPr>
        <sz val="9"/>
        <rFont val="新細明體"/>
        <family val="1"/>
      </rPr>
      <t>＝</t>
    </r>
    <r>
      <rPr>
        <sz val="9"/>
        <rFont val="Times New Roman"/>
        <family val="1"/>
      </rPr>
      <t>6.4325</t>
    </r>
  </si>
  <si>
    <r>
      <t xml:space="preserve">書包最重值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單位：</t>
    </r>
    <r>
      <rPr>
        <sz val="9"/>
        <rFont val="Times New Roman"/>
        <family val="1"/>
      </rPr>
      <t>kg)</t>
    </r>
  </si>
  <si>
    <t>男書包最重值</t>
  </si>
  <si>
    <t>男書包最輕值</t>
  </si>
  <si>
    <t>女書包最重值</t>
  </si>
  <si>
    <t>女書包最輕值</t>
  </si>
  <si>
    <t>書包有輪子打V</t>
  </si>
  <si>
    <r>
      <t xml:space="preserve">          </t>
    </r>
    <r>
      <rPr>
        <b/>
        <sz val="18"/>
        <rFont val="新細明體"/>
        <family val="1"/>
      </rPr>
      <t>台中市大智國小學童書包重量抽檢結果統計表</t>
    </r>
  </si>
  <si>
    <t>合格比率</t>
  </si>
  <si>
    <t>超重比率</t>
  </si>
  <si>
    <t>合格人數</t>
  </si>
  <si>
    <t>超重人數</t>
  </si>
  <si>
    <t>男生人數</t>
  </si>
  <si>
    <t>女生人數</t>
  </si>
  <si>
    <r>
      <t xml:space="preserve">實際測得書包重量平均值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單位：</t>
    </r>
    <r>
      <rPr>
        <sz val="9"/>
        <rFont val="Times New Roman"/>
        <family val="1"/>
      </rPr>
      <t>kg)</t>
    </r>
  </si>
  <si>
    <t>男書包重量平均值</t>
  </si>
  <si>
    <t>女書包重量平均值</t>
  </si>
  <si>
    <t>班</t>
  </si>
  <si>
    <t>v</t>
  </si>
  <si>
    <t>抽測人員：歐博仁</t>
  </si>
  <si>
    <t>抽測人員：江東鄉</t>
  </si>
  <si>
    <r>
      <t>抽測班級：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>班</t>
    </r>
  </si>
  <si>
    <t>抽測人員：楊亮恭</t>
  </si>
  <si>
    <t>抽測人員：楊森陸</t>
  </si>
  <si>
    <t>v</t>
  </si>
  <si>
    <t>實施日期：100年10月31日</t>
  </si>
  <si>
    <r>
      <t>抽測班級：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</t>
    </r>
    <r>
      <rPr>
        <b/>
        <sz val="14"/>
        <rFont val="新細明體"/>
        <family val="1"/>
      </rPr>
      <t>班</t>
    </r>
  </si>
  <si>
    <r>
      <t>抽測班級：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>班</t>
    </r>
  </si>
  <si>
    <r>
      <t>抽測班級：</t>
    </r>
    <r>
      <rPr>
        <b/>
        <sz val="14"/>
        <rFont val="Times New Roman"/>
        <family val="1"/>
      </rPr>
      <t>4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班</t>
    </r>
  </si>
  <si>
    <r>
      <t>抽測班級：</t>
    </r>
    <r>
      <rPr>
        <b/>
        <sz val="14"/>
        <rFont val="Times New Roman"/>
        <family val="1"/>
      </rPr>
      <t>5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</rPr>
      <t>班</t>
    </r>
  </si>
  <si>
    <r>
      <t>抽測班級：</t>
    </r>
    <r>
      <rPr>
        <b/>
        <sz val="14"/>
        <rFont val="Times New Roman"/>
        <family val="1"/>
      </rPr>
      <t>6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2</t>
    </r>
    <r>
      <rPr>
        <b/>
        <sz val="14"/>
        <rFont val="新細明體"/>
        <family val="1"/>
      </rPr>
      <t>班</t>
    </r>
  </si>
  <si>
    <t>抽測人員：賴瑩純</t>
  </si>
  <si>
    <t>v</t>
  </si>
  <si>
    <t>□女</t>
  </si>
  <si>
    <t>轉學</t>
  </si>
  <si>
    <r>
      <t>100</t>
    </r>
    <r>
      <rPr>
        <sz val="9"/>
        <rFont val="新細明體"/>
        <family val="1"/>
      </rPr>
      <t>年10月31日</t>
    </r>
  </si>
  <si>
    <t>大智國小</t>
  </si>
  <si>
    <r>
      <t>※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上次抽測超重比率</t>
    </r>
    <r>
      <rPr>
        <sz val="9"/>
        <rFont val="Times New Roman"/>
        <family val="1"/>
      </rPr>
      <t xml:space="preserve">____11.39_____%               </t>
    </r>
    <r>
      <rPr>
        <sz val="9"/>
        <rFont val="新細明體"/>
        <family val="1"/>
      </rPr>
      <t>※本次抽測超重比率</t>
    </r>
    <r>
      <rPr>
        <sz val="9"/>
        <rFont val="Times New Roman"/>
        <family val="1"/>
      </rPr>
      <t>____12.00_____%</t>
    </r>
  </si>
  <si>
    <t>臺中市 東  區  大智  國民小學班級學生書包重量抽測結果紀錄表</t>
  </si>
  <si>
    <t xml:space="preserve">1.訂定書包減重週，叮嚀小朋友每天整理書包，填寫書包減重單記錄請家長簽證，並參加抽獎活動。
2.寫聯絡簿告知家長並追蹤測量書包超重的小朋友。
3.鼓勵小朋友正確使用學校飲水機。             </t>
  </si>
  <si>
    <t>1.未按課表整理書包。
2.加帶安親班、才藝班課業。
3.帶飲料。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</si>
</sst>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  <numFmt numFmtId="181" formatCode="0.0000"/>
    <numFmt numFmtId="182" formatCode="0.0000%"/>
  </numFmts>
  <fonts count="19">
    <font>
      <sz val="12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18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 quotePrefix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2" fontId="14" fillId="0" borderId="7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179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0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Fill="1" applyAlignment="1">
      <alignment vertical="center"/>
    </xf>
    <xf numFmtId="0" fontId="8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F8" sqref="F8"/>
    </sheetView>
  </sheetViews>
  <sheetFormatPr defaultColWidth="9.00390625" defaultRowHeight="16.5"/>
  <cols>
    <col min="1" max="1" width="6.875" style="0" customWidth="1"/>
    <col min="2" max="2" width="7.75390625" style="0" customWidth="1"/>
    <col min="3" max="5" width="5.625" style="0" customWidth="1"/>
    <col min="6" max="6" width="17.625" style="0" customWidth="1"/>
    <col min="7" max="7" width="18.50390625" style="0" customWidth="1"/>
    <col min="8" max="9" width="10.625" style="0" customWidth="1"/>
    <col min="10" max="10" width="6.75390625" style="0" customWidth="1"/>
    <col min="11" max="11" width="7.25390625" style="0" customWidth="1"/>
    <col min="12" max="13" width="6.625" style="0" customWidth="1"/>
    <col min="14" max="14" width="7.625" style="0" customWidth="1"/>
    <col min="15" max="16" width="5.625" style="0" customWidth="1"/>
  </cols>
  <sheetData>
    <row r="1" spans="1:16" ht="19.5">
      <c r="A1" s="11" t="s">
        <v>22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3"/>
      <c r="O1" s="13"/>
      <c r="P1" s="13"/>
    </row>
    <row r="2" spans="1:16" ht="25.5">
      <c r="A2" s="15"/>
      <c r="B2" s="15"/>
      <c r="C2" s="16" t="s">
        <v>23</v>
      </c>
      <c r="D2" s="16" t="s">
        <v>83</v>
      </c>
      <c r="E2" s="15"/>
      <c r="F2" s="15"/>
      <c r="G2" s="15"/>
      <c r="H2" s="15"/>
      <c r="I2" s="15"/>
      <c r="J2" s="15"/>
      <c r="K2" s="15"/>
      <c r="L2" s="15"/>
      <c r="M2" s="17"/>
      <c r="N2" s="15"/>
      <c r="O2" s="15"/>
      <c r="P2" s="15"/>
    </row>
    <row r="3" spans="1:16" ht="11.25" customHeight="1">
      <c r="A3" s="18"/>
      <c r="B3" s="18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9" t="s">
        <v>111</v>
      </c>
      <c r="O3" s="13"/>
      <c r="P3" s="13"/>
    </row>
    <row r="4" spans="1:16" ht="27" customHeight="1">
      <c r="A4" s="59" t="s">
        <v>24</v>
      </c>
      <c r="B4" s="20" t="s">
        <v>25</v>
      </c>
      <c r="C4" s="60" t="s">
        <v>26</v>
      </c>
      <c r="D4" s="56"/>
      <c r="E4" s="56"/>
      <c r="F4" s="61" t="s">
        <v>27</v>
      </c>
      <c r="G4" s="61"/>
      <c r="H4" s="62" t="s">
        <v>90</v>
      </c>
      <c r="I4" s="68"/>
      <c r="J4" s="63"/>
      <c r="K4" s="61" t="s">
        <v>28</v>
      </c>
      <c r="L4" s="61"/>
      <c r="M4" s="62" t="s">
        <v>77</v>
      </c>
      <c r="N4" s="63"/>
      <c r="O4" s="62" t="s">
        <v>29</v>
      </c>
      <c r="P4" s="63"/>
    </row>
    <row r="5" spans="1:16" ht="12" customHeight="1">
      <c r="A5" s="67"/>
      <c r="B5" s="23"/>
      <c r="C5" s="21" t="s">
        <v>30</v>
      </c>
      <c r="D5" s="22" t="s">
        <v>31</v>
      </c>
      <c r="E5" s="22" t="s">
        <v>32</v>
      </c>
      <c r="F5" s="22" t="s">
        <v>30</v>
      </c>
      <c r="G5" s="22" t="s">
        <v>31</v>
      </c>
      <c r="H5" s="22" t="s">
        <v>30</v>
      </c>
      <c r="I5" s="22" t="s">
        <v>31</v>
      </c>
      <c r="J5" s="22" t="s">
        <v>33</v>
      </c>
      <c r="K5" s="22" t="s">
        <v>34</v>
      </c>
      <c r="L5" s="24" t="s">
        <v>35</v>
      </c>
      <c r="M5" s="22" t="s">
        <v>30</v>
      </c>
      <c r="N5" s="22" t="s">
        <v>31</v>
      </c>
      <c r="O5" s="22" t="s">
        <v>30</v>
      </c>
      <c r="P5" s="22" t="s">
        <v>31</v>
      </c>
    </row>
    <row r="6" spans="1:16" ht="21.75" customHeight="1">
      <c r="A6" s="64" t="s">
        <v>112</v>
      </c>
      <c r="B6" s="25" t="s">
        <v>36</v>
      </c>
      <c r="C6" s="26">
        <f>'1年級'!B41</f>
        <v>7</v>
      </c>
      <c r="D6" s="26">
        <f>'1年級'!B42</f>
        <v>17</v>
      </c>
      <c r="E6" s="26">
        <f aca="true" t="shared" si="0" ref="E6:E14">C6+D6</f>
        <v>24</v>
      </c>
      <c r="F6" s="27" t="s">
        <v>37</v>
      </c>
      <c r="G6" s="27" t="s">
        <v>38</v>
      </c>
      <c r="H6" s="28">
        <f>'1年級'!J4</f>
        <v>1.0142857142857145</v>
      </c>
      <c r="I6" s="28">
        <f>'1年級'!J5</f>
        <v>1.1117647058823532</v>
      </c>
      <c r="J6" s="28">
        <f aca="true" t="shared" si="1" ref="J6:J11">(H6*C6+I6*D6)/E6</f>
        <v>1.0833333333333337</v>
      </c>
      <c r="K6" s="29">
        <f>SUM('1年級'!F6:'1年級'!F40)</f>
        <v>0</v>
      </c>
      <c r="L6" s="28">
        <f aca="true" t="shared" si="2" ref="L6:L11">(K6/E6)*100</f>
        <v>0</v>
      </c>
      <c r="M6" s="28">
        <f>'1年級'!J6</f>
        <v>1.2</v>
      </c>
      <c r="N6" s="28">
        <f>'1年級'!J23</f>
        <v>2.4</v>
      </c>
      <c r="O6" s="28">
        <f>'1年級'!J7</f>
        <v>0.6</v>
      </c>
      <c r="P6" s="28">
        <f>'1年級'!J24</f>
        <v>0.7</v>
      </c>
    </row>
    <row r="7" spans="1:16" ht="21.75" customHeight="1">
      <c r="A7" s="65"/>
      <c r="B7" s="30" t="s">
        <v>39</v>
      </c>
      <c r="C7" s="26">
        <f>'2年級'!B41</f>
        <v>13</v>
      </c>
      <c r="D7" s="26">
        <f>'2年級'!B42</f>
        <v>9</v>
      </c>
      <c r="E7" s="26">
        <f t="shared" si="0"/>
        <v>22</v>
      </c>
      <c r="F7" s="27" t="s">
        <v>40</v>
      </c>
      <c r="G7" s="27" t="s">
        <v>41</v>
      </c>
      <c r="H7" s="28">
        <f>'2年級'!J4</f>
        <v>2.269230769230769</v>
      </c>
      <c r="I7" s="28">
        <f>'2年級'!J5</f>
        <v>2.3181818181818183</v>
      </c>
      <c r="J7" s="28">
        <f t="shared" si="1"/>
        <v>2.2892561983471076</v>
      </c>
      <c r="K7" s="29">
        <f>SUM('2年級'!F6:'2年級'!F40)</f>
        <v>3</v>
      </c>
      <c r="L7" s="28">
        <f t="shared" si="2"/>
        <v>13.636363636363635</v>
      </c>
      <c r="M7" s="28">
        <f>'2年級'!J6</f>
        <v>3.5</v>
      </c>
      <c r="N7" s="28">
        <f>'2年級'!J23</f>
        <v>3.5</v>
      </c>
      <c r="O7" s="28">
        <f>'2年級'!J7</f>
        <v>1.2</v>
      </c>
      <c r="P7" s="28">
        <f>'2年級'!J24</f>
        <v>1.6</v>
      </c>
    </row>
    <row r="8" spans="1:16" ht="21.75" customHeight="1">
      <c r="A8" s="65"/>
      <c r="B8" s="30" t="s">
        <v>42</v>
      </c>
      <c r="C8" s="26">
        <f>'3年級'!B41</f>
        <v>14</v>
      </c>
      <c r="D8" s="26">
        <f>'3年級'!B42</f>
        <v>10</v>
      </c>
      <c r="E8" s="26">
        <f t="shared" si="0"/>
        <v>24</v>
      </c>
      <c r="F8" s="27" t="s">
        <v>43</v>
      </c>
      <c r="G8" s="27" t="s">
        <v>44</v>
      </c>
      <c r="H8" s="28">
        <f>'3年級'!J4</f>
        <v>2.717857142857142</v>
      </c>
      <c r="I8" s="28">
        <f>'3年級'!J5</f>
        <v>2.0444444444444443</v>
      </c>
      <c r="J8" s="28">
        <f t="shared" si="1"/>
        <v>2.437268518518518</v>
      </c>
      <c r="K8" s="29">
        <f>SUM('3年級'!F6:'3年級'!F40)</f>
        <v>3</v>
      </c>
      <c r="L8" s="28">
        <f t="shared" si="2"/>
        <v>12.5</v>
      </c>
      <c r="M8" s="28">
        <f>'3年級'!J6</f>
        <v>3.5</v>
      </c>
      <c r="N8" s="28">
        <f>'3年級'!J23</f>
        <v>2.6</v>
      </c>
      <c r="O8" s="28">
        <f>'3年級'!J7</f>
        <v>1.9</v>
      </c>
      <c r="P8" s="28">
        <f>'3年級'!J24</f>
        <v>1.5499999999999998</v>
      </c>
    </row>
    <row r="9" spans="1:16" ht="21.75" customHeight="1">
      <c r="A9" s="65"/>
      <c r="B9" s="30" t="s">
        <v>45</v>
      </c>
      <c r="C9" s="26">
        <f>'4年級'!B41</f>
        <v>13</v>
      </c>
      <c r="D9" s="26">
        <f>'4年級'!B42</f>
        <v>12</v>
      </c>
      <c r="E9" s="26">
        <f t="shared" si="0"/>
        <v>25</v>
      </c>
      <c r="F9" s="27" t="s">
        <v>46</v>
      </c>
      <c r="G9" s="27" t="s">
        <v>47</v>
      </c>
      <c r="H9" s="28">
        <f>'4年級'!J4</f>
        <v>4.13846153846154</v>
      </c>
      <c r="I9" s="28">
        <f>'4年級'!J5</f>
        <v>3.7416666666666667</v>
      </c>
      <c r="J9" s="28">
        <f t="shared" si="1"/>
        <v>3.948000000000001</v>
      </c>
      <c r="K9" s="29">
        <f>SUM('4年級'!F6:'4年級'!F40)</f>
        <v>7</v>
      </c>
      <c r="L9" s="28">
        <f t="shared" si="2"/>
        <v>28.000000000000004</v>
      </c>
      <c r="M9" s="28">
        <f>'4年級'!J6</f>
        <v>6.1</v>
      </c>
      <c r="N9" s="28">
        <f>'4年級'!J23</f>
        <v>5.2</v>
      </c>
      <c r="O9" s="28">
        <f>'4年級'!J7</f>
        <v>2.8</v>
      </c>
      <c r="P9" s="28">
        <f>'4年級'!J24</f>
        <v>2.5</v>
      </c>
    </row>
    <row r="10" spans="1:16" ht="21.75" customHeight="1">
      <c r="A10" s="65"/>
      <c r="B10" s="30" t="s">
        <v>48</v>
      </c>
      <c r="C10" s="26">
        <f>'5年級'!B41</f>
        <v>13</v>
      </c>
      <c r="D10" s="26">
        <f>'5年級'!B42</f>
        <v>11</v>
      </c>
      <c r="E10" s="26">
        <f t="shared" si="0"/>
        <v>24</v>
      </c>
      <c r="F10" s="27" t="s">
        <v>49</v>
      </c>
      <c r="G10" s="27" t="s">
        <v>50</v>
      </c>
      <c r="H10" s="28">
        <f>'5年級'!J4</f>
        <v>4.719230769230769</v>
      </c>
      <c r="I10" s="28">
        <f>'5年級'!J5</f>
        <v>3.6681818181818184</v>
      </c>
      <c r="J10" s="28">
        <f t="shared" si="1"/>
        <v>4.2375</v>
      </c>
      <c r="K10" s="29">
        <f>SUM('5年級'!F6:'5年級'!F40)</f>
        <v>5</v>
      </c>
      <c r="L10" s="28">
        <f t="shared" si="2"/>
        <v>20.833333333333336</v>
      </c>
      <c r="M10" s="28">
        <f>'5年級'!J6</f>
        <v>7.05</v>
      </c>
      <c r="N10" s="28">
        <f>'5年級'!J23</f>
        <v>4.7</v>
      </c>
      <c r="O10" s="28">
        <f>'5年級'!J7</f>
        <v>2.5</v>
      </c>
      <c r="P10" s="28">
        <f>'5年級'!J24</f>
        <v>2.75</v>
      </c>
    </row>
    <row r="11" spans="1:16" ht="21.75" customHeight="1">
      <c r="A11" s="65"/>
      <c r="B11" s="30" t="s">
        <v>51</v>
      </c>
      <c r="C11" s="26">
        <f>'6年級'!B41</f>
        <v>16</v>
      </c>
      <c r="D11" s="26">
        <f>'6年級'!B42</f>
        <v>15</v>
      </c>
      <c r="E11" s="26">
        <f t="shared" si="0"/>
        <v>31</v>
      </c>
      <c r="F11" s="27" t="s">
        <v>52</v>
      </c>
      <c r="G11" s="27" t="s">
        <v>53</v>
      </c>
      <c r="H11" s="28">
        <f>'6年級'!J4</f>
        <v>2.44375</v>
      </c>
      <c r="I11" s="28">
        <f>'6年級'!J5</f>
        <v>1.9799999999999998</v>
      </c>
      <c r="J11" s="28">
        <f t="shared" si="1"/>
        <v>2.2193548387096773</v>
      </c>
      <c r="K11" s="29">
        <f>SUM('6年級'!F6:'6年級'!F40)</f>
        <v>0</v>
      </c>
      <c r="L11" s="28">
        <f t="shared" si="2"/>
        <v>0</v>
      </c>
      <c r="M11" s="28">
        <f>'6年級'!J6</f>
        <v>3.9</v>
      </c>
      <c r="N11" s="28">
        <f>'6年級'!J23</f>
        <v>3.9</v>
      </c>
      <c r="O11" s="28">
        <f>'6年級'!J7</f>
        <v>0.8</v>
      </c>
      <c r="P11" s="28">
        <f>'6年級'!J24</f>
        <v>0.9</v>
      </c>
    </row>
    <row r="12" spans="1:16" ht="21.75" customHeight="1">
      <c r="A12" s="65"/>
      <c r="B12" s="30" t="s">
        <v>54</v>
      </c>
      <c r="C12" s="26"/>
      <c r="D12" s="26"/>
      <c r="E12" s="26">
        <f t="shared" si="0"/>
        <v>0</v>
      </c>
      <c r="F12" s="31" t="s">
        <v>55</v>
      </c>
      <c r="G12" s="31" t="s">
        <v>56</v>
      </c>
      <c r="H12" s="28"/>
      <c r="I12" s="28"/>
      <c r="J12" s="28"/>
      <c r="K12" s="29"/>
      <c r="L12" s="28"/>
      <c r="M12" s="28"/>
      <c r="N12" s="28"/>
      <c r="O12" s="28"/>
      <c r="P12" s="28"/>
    </row>
    <row r="13" spans="1:16" ht="21.75" customHeight="1">
      <c r="A13" s="65"/>
      <c r="B13" s="30" t="s">
        <v>57</v>
      </c>
      <c r="C13" s="26"/>
      <c r="D13" s="26"/>
      <c r="E13" s="26">
        <f t="shared" si="0"/>
        <v>0</v>
      </c>
      <c r="F13" s="31" t="s">
        <v>58</v>
      </c>
      <c r="G13" s="31" t="s">
        <v>59</v>
      </c>
      <c r="H13" s="28"/>
      <c r="I13" s="28"/>
      <c r="J13" s="28"/>
      <c r="K13" s="29"/>
      <c r="L13" s="28"/>
      <c r="M13" s="28"/>
      <c r="N13" s="28"/>
      <c r="O13" s="28"/>
      <c r="P13" s="28"/>
    </row>
    <row r="14" spans="1:16" ht="21.75" customHeight="1">
      <c r="A14" s="65"/>
      <c r="B14" s="30" t="s">
        <v>60</v>
      </c>
      <c r="C14" s="26"/>
      <c r="D14" s="26"/>
      <c r="E14" s="26">
        <f t="shared" si="0"/>
        <v>0</v>
      </c>
      <c r="F14" s="31" t="s">
        <v>61</v>
      </c>
      <c r="G14" s="31" t="s">
        <v>76</v>
      </c>
      <c r="H14" s="28"/>
      <c r="I14" s="28"/>
      <c r="J14" s="28"/>
      <c r="K14" s="29"/>
      <c r="L14" s="28"/>
      <c r="M14" s="28"/>
      <c r="N14" s="28"/>
      <c r="O14" s="28"/>
      <c r="P14" s="28"/>
    </row>
    <row r="15" spans="1:16" ht="21.75" customHeight="1">
      <c r="A15" s="66"/>
      <c r="B15" s="30" t="s">
        <v>32</v>
      </c>
      <c r="C15" s="26">
        <f>SUM(C6:C14)</f>
        <v>76</v>
      </c>
      <c r="D15" s="26">
        <f>SUM(D6:D14)</f>
        <v>74</v>
      </c>
      <c r="E15" s="26">
        <f>C15+D15</f>
        <v>150</v>
      </c>
      <c r="F15" s="32"/>
      <c r="G15" s="32"/>
      <c r="H15" s="28"/>
      <c r="I15" s="28"/>
      <c r="J15" s="28"/>
      <c r="K15" s="29">
        <f>SUM(K6:K14)</f>
        <v>18</v>
      </c>
      <c r="L15" s="28">
        <f>(K15/E15)*100</f>
        <v>12</v>
      </c>
      <c r="M15" s="28"/>
      <c r="N15" s="28"/>
      <c r="O15" s="28"/>
      <c r="P15" s="28"/>
    </row>
    <row r="16" spans="1:16" ht="30" customHeight="1">
      <c r="A16" s="59" t="s">
        <v>62</v>
      </c>
      <c r="B16" s="60"/>
      <c r="C16" s="57" t="s">
        <v>113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ht="42" customHeight="1">
      <c r="A17" s="56" t="s">
        <v>63</v>
      </c>
      <c r="B17" s="56"/>
      <c r="C17" s="58" t="s">
        <v>116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ht="44.25" customHeight="1">
      <c r="A18" s="56" t="s">
        <v>64</v>
      </c>
      <c r="B18" s="56"/>
      <c r="C18" s="58" t="s">
        <v>115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30" customHeight="1">
      <c r="A19" s="56" t="s">
        <v>65</v>
      </c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ht="30" customHeight="1">
      <c r="A20" s="56" t="s">
        <v>66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ht="25.5">
      <c r="A21" s="13"/>
      <c r="B21" s="13"/>
      <c r="C21" s="33"/>
      <c r="D21" s="33"/>
      <c r="E21" s="33"/>
      <c r="F21" s="34"/>
      <c r="G21" s="34"/>
      <c r="H21" s="33"/>
      <c r="I21" s="33"/>
      <c r="J21" s="35"/>
      <c r="K21" s="33"/>
      <c r="L21" s="36"/>
      <c r="M21" s="33"/>
      <c r="N21" s="33"/>
      <c r="O21" s="33"/>
      <c r="P21" s="33"/>
    </row>
    <row r="22" spans="1:16" ht="21">
      <c r="A22" s="13"/>
      <c r="B22" s="37" t="s">
        <v>69</v>
      </c>
      <c r="C22" s="37"/>
      <c r="D22" s="13"/>
      <c r="E22" s="13"/>
      <c r="F22" s="13"/>
      <c r="G22" s="37" t="s">
        <v>68</v>
      </c>
      <c r="H22" s="37"/>
      <c r="I22" s="13"/>
      <c r="J22" s="13"/>
      <c r="K22" s="37" t="s">
        <v>67</v>
      </c>
      <c r="L22" s="37"/>
      <c r="M22" s="37"/>
      <c r="N22" s="13"/>
      <c r="O22" s="13"/>
      <c r="P22" s="13"/>
    </row>
  </sheetData>
  <mergeCells count="18">
    <mergeCell ref="K4:L4"/>
    <mergeCell ref="M4:N4"/>
    <mergeCell ref="O4:P4"/>
    <mergeCell ref="A6:A15"/>
    <mergeCell ref="A4:A5"/>
    <mergeCell ref="C4:E4"/>
    <mergeCell ref="F4:G4"/>
    <mergeCell ref="H4:J4"/>
    <mergeCell ref="A16:B16"/>
    <mergeCell ref="C16:P16"/>
    <mergeCell ref="A17:B17"/>
    <mergeCell ref="C17:P17"/>
    <mergeCell ref="A20:B20"/>
    <mergeCell ref="C20:P20"/>
    <mergeCell ref="A18:B18"/>
    <mergeCell ref="C18:P18"/>
    <mergeCell ref="A19:B19"/>
    <mergeCell ref="C19:P19"/>
  </mergeCells>
  <printOptions/>
  <pageMargins left="0.65" right="0.27" top="0.7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="80" zoomScaleNormal="80" workbookViewId="0" topLeftCell="A1">
      <selection activeCell="J15" sqref="J15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3.75390625" style="0" customWidth="1"/>
  </cols>
  <sheetData>
    <row r="2" spans="1:7" ht="21" customHeight="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102</v>
      </c>
      <c r="F3" s="10" t="s">
        <v>96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AVERAGE(E6:E14)</f>
        <v>1.0142857142857145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AVERAGE(E15:E32)</f>
        <v>1.1117647058823532</v>
      </c>
    </row>
    <row r="6" spans="1:10" ht="19.5" customHeight="1" thickBot="1">
      <c r="A6" s="3">
        <v>1</v>
      </c>
      <c r="B6" s="4" t="s">
        <v>110</v>
      </c>
      <c r="C6" s="5"/>
      <c r="D6" s="5">
        <f aca="true" t="shared" si="0" ref="D6:D40">C6/8</f>
        <v>0</v>
      </c>
      <c r="E6" s="5"/>
      <c r="F6" s="38">
        <f aca="true" t="shared" si="1" ref="F6:F40">IF(E6&gt;D6,1,"")</f>
      </c>
      <c r="G6" s="38"/>
      <c r="I6" t="s">
        <v>78</v>
      </c>
      <c r="J6">
        <f>MAX(E6:E14)</f>
        <v>1.2</v>
      </c>
    </row>
    <row r="7" spans="1:10" ht="19.5" customHeight="1" thickBot="1">
      <c r="A7" s="3">
        <v>2</v>
      </c>
      <c r="B7" s="4" t="s">
        <v>20</v>
      </c>
      <c r="C7" s="5">
        <v>27.1</v>
      </c>
      <c r="D7" s="5">
        <f t="shared" si="0"/>
        <v>3.3875</v>
      </c>
      <c r="E7" s="5">
        <v>1.2</v>
      </c>
      <c r="F7" s="38">
        <f t="shared" si="1"/>
      </c>
      <c r="G7" s="38"/>
      <c r="I7" t="s">
        <v>79</v>
      </c>
      <c r="J7">
        <f>MIN(E6:E14)</f>
        <v>0.6</v>
      </c>
    </row>
    <row r="8" spans="1:7" ht="19.5" customHeight="1" thickBot="1">
      <c r="A8" s="3">
        <v>3</v>
      </c>
      <c r="B8" s="4" t="s">
        <v>20</v>
      </c>
      <c r="C8" s="5">
        <v>16.7</v>
      </c>
      <c r="D8" s="5">
        <f t="shared" si="0"/>
        <v>2.0875</v>
      </c>
      <c r="E8" s="5">
        <v>1.1</v>
      </c>
      <c r="F8" s="38">
        <f t="shared" si="1"/>
      </c>
      <c r="G8" s="38"/>
    </row>
    <row r="9" spans="1:7" ht="19.5" customHeight="1" thickBot="1">
      <c r="A9" s="3">
        <v>4</v>
      </c>
      <c r="B9" s="4" t="s">
        <v>20</v>
      </c>
      <c r="C9" s="5">
        <v>19.8</v>
      </c>
      <c r="D9" s="5">
        <f t="shared" si="0"/>
        <v>2.475</v>
      </c>
      <c r="E9" s="5">
        <v>0.9</v>
      </c>
      <c r="F9" s="38">
        <f t="shared" si="1"/>
      </c>
      <c r="G9" s="38"/>
    </row>
    <row r="10" spans="1:7" ht="19.5" customHeight="1" thickBot="1">
      <c r="A10" s="3">
        <v>5</v>
      </c>
      <c r="B10" s="4" t="s">
        <v>20</v>
      </c>
      <c r="C10" s="5">
        <v>24.2</v>
      </c>
      <c r="D10" s="5">
        <f t="shared" si="0"/>
        <v>3.025</v>
      </c>
      <c r="E10" s="5">
        <v>0.6</v>
      </c>
      <c r="F10" s="38">
        <f t="shared" si="1"/>
      </c>
      <c r="G10" s="38"/>
    </row>
    <row r="11" spans="1:7" ht="19.5" customHeight="1" thickBot="1">
      <c r="A11" s="3">
        <v>6</v>
      </c>
      <c r="B11" s="4" t="s">
        <v>20</v>
      </c>
      <c r="C11" s="5">
        <v>30.3</v>
      </c>
      <c r="D11" s="5">
        <f t="shared" si="0"/>
        <v>3.7875</v>
      </c>
      <c r="E11" s="5">
        <v>1.2</v>
      </c>
      <c r="F11" s="38">
        <f t="shared" si="1"/>
      </c>
      <c r="G11" s="40"/>
    </row>
    <row r="12" spans="1:7" ht="19.5" customHeight="1" thickBot="1">
      <c r="A12" s="3">
        <v>7</v>
      </c>
      <c r="B12" s="4" t="s">
        <v>20</v>
      </c>
      <c r="C12" s="5">
        <v>30.1</v>
      </c>
      <c r="D12" s="5">
        <f t="shared" si="0"/>
        <v>3.7625</v>
      </c>
      <c r="E12" s="5">
        <v>0.9</v>
      </c>
      <c r="F12" s="38">
        <f t="shared" si="1"/>
      </c>
      <c r="G12" s="40"/>
    </row>
    <row r="13" spans="1:7" ht="19.5" customHeight="1" thickBot="1">
      <c r="A13" s="3">
        <v>8</v>
      </c>
      <c r="B13" s="4" t="s">
        <v>110</v>
      </c>
      <c r="C13" s="5"/>
      <c r="D13" s="5">
        <f t="shared" si="0"/>
        <v>0</v>
      </c>
      <c r="E13" s="5"/>
      <c r="F13" s="38">
        <f t="shared" si="1"/>
      </c>
      <c r="G13" s="38"/>
    </row>
    <row r="14" spans="1:7" ht="19.5" customHeight="1" thickBot="1">
      <c r="A14" s="3">
        <v>9</v>
      </c>
      <c r="B14" s="4" t="s">
        <v>20</v>
      </c>
      <c r="C14" s="5">
        <v>23</v>
      </c>
      <c r="D14" s="5">
        <f t="shared" si="0"/>
        <v>2.875</v>
      </c>
      <c r="E14" s="5">
        <v>1.2</v>
      </c>
      <c r="F14" s="38">
        <f t="shared" si="1"/>
      </c>
      <c r="G14" s="38"/>
    </row>
    <row r="15" spans="1:7" ht="19.5" customHeight="1" thickBot="1">
      <c r="A15" s="3">
        <v>10</v>
      </c>
      <c r="B15" s="4" t="s">
        <v>21</v>
      </c>
      <c r="C15" s="5">
        <v>27.1</v>
      </c>
      <c r="D15" s="5">
        <f t="shared" si="0"/>
        <v>3.3875</v>
      </c>
      <c r="E15" s="5">
        <v>1.4</v>
      </c>
      <c r="F15" s="38">
        <f t="shared" si="1"/>
      </c>
      <c r="G15" s="38"/>
    </row>
    <row r="16" spans="1:7" ht="19.5" customHeight="1" thickBot="1">
      <c r="A16" s="3">
        <v>11</v>
      </c>
      <c r="B16" s="4" t="s">
        <v>21</v>
      </c>
      <c r="C16" s="5">
        <v>30.6</v>
      </c>
      <c r="D16" s="5">
        <f t="shared" si="0"/>
        <v>3.825</v>
      </c>
      <c r="E16" s="5">
        <v>0.8</v>
      </c>
      <c r="F16" s="38">
        <f t="shared" si="1"/>
      </c>
      <c r="G16" s="38"/>
    </row>
    <row r="17" spans="1:7" ht="19.5" customHeight="1" thickBot="1">
      <c r="A17" s="3">
        <v>12</v>
      </c>
      <c r="B17" s="4" t="s">
        <v>21</v>
      </c>
      <c r="C17" s="5">
        <v>25.3</v>
      </c>
      <c r="D17" s="5">
        <f t="shared" si="0"/>
        <v>3.1625</v>
      </c>
      <c r="E17" s="5">
        <v>1.1</v>
      </c>
      <c r="F17" s="38">
        <f t="shared" si="1"/>
      </c>
      <c r="G17" s="38"/>
    </row>
    <row r="18" spans="1:7" ht="19.5" customHeight="1" thickBot="1">
      <c r="A18" s="3">
        <v>13</v>
      </c>
      <c r="B18" s="4" t="s">
        <v>21</v>
      </c>
      <c r="C18" s="5">
        <v>42.9</v>
      </c>
      <c r="D18" s="5">
        <f t="shared" si="0"/>
        <v>5.3625</v>
      </c>
      <c r="E18" s="5">
        <v>1.4</v>
      </c>
      <c r="F18" s="38">
        <f t="shared" si="1"/>
      </c>
      <c r="G18" s="40"/>
    </row>
    <row r="19" spans="1:7" ht="19.5" customHeight="1" thickBot="1">
      <c r="A19" s="3">
        <v>14</v>
      </c>
      <c r="B19" s="4" t="s">
        <v>21</v>
      </c>
      <c r="C19" s="5">
        <v>20.8</v>
      </c>
      <c r="D19" s="5">
        <f t="shared" si="0"/>
        <v>2.6</v>
      </c>
      <c r="E19" s="5">
        <v>1</v>
      </c>
      <c r="F19" s="38">
        <f t="shared" si="1"/>
      </c>
      <c r="G19" s="38"/>
    </row>
    <row r="20" spans="1:7" ht="19.5" customHeight="1" thickBot="1">
      <c r="A20" s="3">
        <v>15</v>
      </c>
      <c r="B20" s="4" t="s">
        <v>21</v>
      </c>
      <c r="C20" s="5">
        <v>16.4</v>
      </c>
      <c r="D20" s="5">
        <f t="shared" si="0"/>
        <v>2.05</v>
      </c>
      <c r="E20" s="5">
        <v>0.7</v>
      </c>
      <c r="F20" s="38">
        <f t="shared" si="1"/>
      </c>
      <c r="G20" s="40"/>
    </row>
    <row r="21" spans="1:7" ht="19.5" customHeight="1" thickBot="1">
      <c r="A21" s="3">
        <v>16</v>
      </c>
      <c r="B21" s="4" t="s">
        <v>110</v>
      </c>
      <c r="C21" s="5"/>
      <c r="D21" s="5">
        <f t="shared" si="0"/>
        <v>0</v>
      </c>
      <c r="E21" s="5"/>
      <c r="F21" s="38">
        <f t="shared" si="1"/>
      </c>
      <c r="G21" s="40"/>
    </row>
    <row r="22" spans="1:7" ht="19.5" customHeight="1" thickBot="1">
      <c r="A22" s="3">
        <v>17</v>
      </c>
      <c r="B22" s="4" t="s">
        <v>21</v>
      </c>
      <c r="C22" s="5">
        <v>15.9</v>
      </c>
      <c r="D22" s="5">
        <f t="shared" si="0"/>
        <v>1.9875</v>
      </c>
      <c r="E22" s="5">
        <v>1.4</v>
      </c>
      <c r="F22" s="38">
        <f t="shared" si="1"/>
      </c>
      <c r="G22" s="38" t="s">
        <v>100</v>
      </c>
    </row>
    <row r="23" spans="1:10" ht="19.5" customHeight="1" thickBot="1">
      <c r="A23" s="3">
        <v>18</v>
      </c>
      <c r="B23" s="4" t="s">
        <v>21</v>
      </c>
      <c r="C23" s="5">
        <v>19.8</v>
      </c>
      <c r="D23" s="5">
        <f t="shared" si="0"/>
        <v>2.475</v>
      </c>
      <c r="E23" s="5">
        <v>0.8</v>
      </c>
      <c r="F23" s="38">
        <f t="shared" si="1"/>
      </c>
      <c r="G23" s="40"/>
      <c r="I23" t="s">
        <v>80</v>
      </c>
      <c r="J23">
        <f>MAX(E15:E32)</f>
        <v>2.4</v>
      </c>
    </row>
    <row r="24" spans="1:10" ht="19.5" customHeight="1" thickBot="1">
      <c r="A24" s="3">
        <v>19</v>
      </c>
      <c r="B24" s="4" t="s">
        <v>21</v>
      </c>
      <c r="C24" s="5">
        <v>20.3</v>
      </c>
      <c r="D24" s="5">
        <f t="shared" si="0"/>
        <v>2.5375</v>
      </c>
      <c r="E24" s="5">
        <v>0.8</v>
      </c>
      <c r="F24" s="38">
        <f t="shared" si="1"/>
      </c>
      <c r="G24" s="40"/>
      <c r="I24" t="s">
        <v>81</v>
      </c>
      <c r="J24">
        <f>MIN(E15:E32)</f>
        <v>0.7</v>
      </c>
    </row>
    <row r="25" spans="1:7" ht="19.5" customHeight="1" thickBot="1">
      <c r="A25" s="3">
        <v>20</v>
      </c>
      <c r="B25" s="4" t="s">
        <v>21</v>
      </c>
      <c r="C25" s="5">
        <v>20</v>
      </c>
      <c r="D25" s="5">
        <f t="shared" si="0"/>
        <v>2.5</v>
      </c>
      <c r="E25" s="5">
        <v>0.8</v>
      </c>
      <c r="F25" s="38">
        <f t="shared" si="1"/>
      </c>
      <c r="G25" s="38"/>
    </row>
    <row r="26" spans="1:7" ht="19.5" customHeight="1" thickBot="1">
      <c r="A26" s="3">
        <v>21</v>
      </c>
      <c r="B26" s="4" t="s">
        <v>21</v>
      </c>
      <c r="C26" s="5">
        <v>18.5</v>
      </c>
      <c r="D26" s="5">
        <f t="shared" si="0"/>
        <v>2.3125</v>
      </c>
      <c r="E26" s="5">
        <v>1</v>
      </c>
      <c r="F26" s="38">
        <f t="shared" si="1"/>
      </c>
      <c r="G26" s="38" t="s">
        <v>100</v>
      </c>
    </row>
    <row r="27" spans="1:7" ht="19.5" customHeight="1" thickBot="1">
      <c r="A27" s="3">
        <v>22</v>
      </c>
      <c r="B27" s="4" t="s">
        <v>21</v>
      </c>
      <c r="C27" s="5">
        <v>17.4</v>
      </c>
      <c r="D27" s="5">
        <f t="shared" si="0"/>
        <v>2.175</v>
      </c>
      <c r="E27" s="5">
        <v>1.3</v>
      </c>
      <c r="F27" s="38">
        <f t="shared" si="1"/>
      </c>
      <c r="G27" s="38" t="s">
        <v>100</v>
      </c>
    </row>
    <row r="28" spans="1:7" ht="19.5" customHeight="1" thickBot="1">
      <c r="A28" s="3">
        <v>23</v>
      </c>
      <c r="B28" s="4" t="s">
        <v>21</v>
      </c>
      <c r="C28" s="5">
        <v>30.5</v>
      </c>
      <c r="D28" s="5">
        <f t="shared" si="0"/>
        <v>3.8125</v>
      </c>
      <c r="E28" s="5">
        <v>2.4</v>
      </c>
      <c r="F28" s="38">
        <f t="shared" si="1"/>
      </c>
      <c r="G28" s="40"/>
    </row>
    <row r="29" spans="1:7" ht="19.5" customHeight="1" thickBot="1">
      <c r="A29" s="3">
        <v>24</v>
      </c>
      <c r="B29" s="4" t="s">
        <v>21</v>
      </c>
      <c r="C29" s="5">
        <v>21.7</v>
      </c>
      <c r="D29" s="5">
        <f t="shared" si="0"/>
        <v>2.7125</v>
      </c>
      <c r="E29" s="5">
        <v>0.9</v>
      </c>
      <c r="F29" s="38">
        <f t="shared" si="1"/>
      </c>
      <c r="G29" s="38"/>
    </row>
    <row r="30" spans="1:7" ht="19.5" customHeight="1" thickBot="1">
      <c r="A30" s="3">
        <v>25</v>
      </c>
      <c r="B30" s="4" t="s">
        <v>21</v>
      </c>
      <c r="C30" s="5">
        <v>20.9</v>
      </c>
      <c r="D30" s="5">
        <f t="shared" si="0"/>
        <v>2.6125</v>
      </c>
      <c r="E30" s="5">
        <v>0.9</v>
      </c>
      <c r="F30" s="38">
        <f t="shared" si="1"/>
      </c>
      <c r="G30" s="40" t="s">
        <v>100</v>
      </c>
    </row>
    <row r="31" spans="1:7" ht="19.5" customHeight="1" thickBot="1">
      <c r="A31" s="3">
        <v>26</v>
      </c>
      <c r="B31" s="4" t="s">
        <v>21</v>
      </c>
      <c r="C31" s="5">
        <v>23.3</v>
      </c>
      <c r="D31" s="5">
        <f t="shared" si="0"/>
        <v>2.9125</v>
      </c>
      <c r="E31" s="5">
        <v>1.1</v>
      </c>
      <c r="F31" s="38">
        <f t="shared" si="1"/>
      </c>
      <c r="G31" s="38"/>
    </row>
    <row r="32" spans="1:7" ht="19.5" customHeight="1" thickBot="1">
      <c r="A32" s="3">
        <v>27</v>
      </c>
      <c r="B32" s="4" t="s">
        <v>21</v>
      </c>
      <c r="C32" s="5">
        <v>30</v>
      </c>
      <c r="D32" s="5">
        <f t="shared" si="0"/>
        <v>3.75</v>
      </c>
      <c r="E32" s="5">
        <v>1.1</v>
      </c>
      <c r="F32" s="38">
        <f t="shared" si="1"/>
      </c>
      <c r="G32" s="38"/>
    </row>
    <row r="33" spans="1:7" ht="19.5" customHeight="1" thickBot="1">
      <c r="A33" s="3">
        <v>28</v>
      </c>
      <c r="B33" s="4" t="s">
        <v>10</v>
      </c>
      <c r="C33" s="5"/>
      <c r="D33" s="5">
        <f t="shared" si="0"/>
        <v>0</v>
      </c>
      <c r="E33" s="5"/>
      <c r="F33" s="38">
        <f t="shared" si="1"/>
      </c>
      <c r="G33" s="40"/>
    </row>
    <row r="34" spans="1:7" ht="19.5" customHeight="1" thickBot="1">
      <c r="A34" s="3">
        <v>29</v>
      </c>
      <c r="B34" s="4" t="s">
        <v>10</v>
      </c>
      <c r="C34" s="5"/>
      <c r="D34" s="5">
        <f t="shared" si="0"/>
        <v>0</v>
      </c>
      <c r="E34" s="5"/>
      <c r="F34" s="38">
        <f t="shared" si="1"/>
      </c>
      <c r="G34" s="40"/>
    </row>
    <row r="35" spans="1:7" ht="19.5" customHeight="1" thickBot="1">
      <c r="A35" s="3">
        <v>30</v>
      </c>
      <c r="B35" s="4" t="s">
        <v>10</v>
      </c>
      <c r="C35" s="5"/>
      <c r="D35" s="5">
        <f t="shared" si="0"/>
        <v>0</v>
      </c>
      <c r="E35" s="5"/>
      <c r="F35" s="38">
        <f t="shared" si="1"/>
      </c>
      <c r="G35" s="38"/>
    </row>
    <row r="36" spans="1:7" ht="19.5" customHeight="1" thickBot="1">
      <c r="A36" s="3">
        <v>31</v>
      </c>
      <c r="B36" s="4" t="s">
        <v>10</v>
      </c>
      <c r="C36" s="5"/>
      <c r="D36" s="5">
        <f t="shared" si="0"/>
        <v>0</v>
      </c>
      <c r="E36" s="5"/>
      <c r="F36" s="38">
        <f t="shared" si="1"/>
      </c>
      <c r="G36" s="40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7.25" thickBot="1">
      <c r="A41" s="49" t="s">
        <v>88</v>
      </c>
      <c r="B41" s="50">
        <v>7</v>
      </c>
      <c r="C41" s="52"/>
      <c r="D41" s="47" t="s">
        <v>84</v>
      </c>
      <c r="E41" s="43">
        <f>100%-E42</f>
        <v>1</v>
      </c>
      <c r="F41" s="47" t="s">
        <v>86</v>
      </c>
      <c r="G41" s="48">
        <f>B41+B42-G42</f>
        <v>24</v>
      </c>
    </row>
    <row r="42" spans="1:7" ht="17.25" thickBot="1">
      <c r="A42" s="42" t="s">
        <v>89</v>
      </c>
      <c r="B42" s="51">
        <v>17</v>
      </c>
      <c r="C42" s="41"/>
      <c r="D42" s="45" t="s">
        <v>85</v>
      </c>
      <c r="E42" s="43">
        <f>G42/(B42+B41)</f>
        <v>0</v>
      </c>
      <c r="F42" s="46" t="s">
        <v>87</v>
      </c>
      <c r="G42" s="44">
        <f>SUM(F6:F40)</f>
        <v>0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17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="80" zoomScaleNormal="80" workbookViewId="0" topLeftCell="A7">
      <selection activeCell="G46" sqref="A1:G46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5.00390625" style="0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103</v>
      </c>
      <c r="F3" s="10" t="s">
        <v>98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AVERAGE(E6:E17,E30)</f>
        <v>2.269230769230769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AVERAGE(E18:E29)</f>
        <v>2.3181818181818183</v>
      </c>
    </row>
    <row r="6" spans="1:10" ht="19.5" customHeight="1" thickBot="1">
      <c r="A6" s="3">
        <v>1</v>
      </c>
      <c r="B6" s="4" t="s">
        <v>20</v>
      </c>
      <c r="C6" s="5">
        <v>39.1</v>
      </c>
      <c r="D6" s="5">
        <f aca="true" t="shared" si="0" ref="D6:D40">C6/8</f>
        <v>4.8875</v>
      </c>
      <c r="E6" s="5">
        <v>3.5</v>
      </c>
      <c r="F6" s="38">
        <f aca="true" t="shared" si="1" ref="F6:F40">IF(E6&gt;D6,1,"")</f>
      </c>
      <c r="G6" s="40"/>
      <c r="I6" t="s">
        <v>78</v>
      </c>
      <c r="J6">
        <f>MAX(E6:E17,E30)</f>
        <v>3.5</v>
      </c>
    </row>
    <row r="7" spans="1:10" ht="19.5" customHeight="1" thickBot="1">
      <c r="A7" s="3">
        <v>2</v>
      </c>
      <c r="B7" s="4" t="s">
        <v>20</v>
      </c>
      <c r="C7" s="5">
        <v>25.6</v>
      </c>
      <c r="D7" s="5">
        <f t="shared" si="0"/>
        <v>3.2</v>
      </c>
      <c r="E7" s="5">
        <v>2.4</v>
      </c>
      <c r="F7" s="38">
        <f t="shared" si="1"/>
      </c>
      <c r="G7" s="40"/>
      <c r="I7" t="s">
        <v>79</v>
      </c>
      <c r="J7">
        <f>MIN(E6:E17,E30)</f>
        <v>1.2</v>
      </c>
    </row>
    <row r="8" spans="1:7" ht="19.5" customHeight="1" thickBot="1">
      <c r="A8" s="3">
        <v>3</v>
      </c>
      <c r="B8" s="4" t="s">
        <v>20</v>
      </c>
      <c r="C8" s="5">
        <v>20</v>
      </c>
      <c r="D8" s="5">
        <f t="shared" si="0"/>
        <v>2.5</v>
      </c>
      <c r="E8" s="5">
        <v>1.4</v>
      </c>
      <c r="F8" s="38">
        <f t="shared" si="1"/>
      </c>
      <c r="G8" s="40" t="s">
        <v>94</v>
      </c>
    </row>
    <row r="9" spans="1:7" ht="19.5" customHeight="1" thickBot="1">
      <c r="A9" s="3">
        <v>4</v>
      </c>
      <c r="B9" s="4" t="s">
        <v>20</v>
      </c>
      <c r="C9" s="5">
        <v>21.3</v>
      </c>
      <c r="D9" s="5">
        <f t="shared" si="0"/>
        <v>2.6625</v>
      </c>
      <c r="E9" s="5">
        <v>1.8</v>
      </c>
      <c r="F9" s="38">
        <f t="shared" si="1"/>
      </c>
      <c r="G9" s="40"/>
    </row>
    <row r="10" spans="1:7" ht="19.5" customHeight="1" thickBot="1">
      <c r="A10" s="3">
        <v>5</v>
      </c>
      <c r="B10" s="4" t="s">
        <v>20</v>
      </c>
      <c r="C10" s="5">
        <v>33.1</v>
      </c>
      <c r="D10" s="5">
        <f t="shared" si="0"/>
        <v>4.1375</v>
      </c>
      <c r="E10" s="5">
        <v>1.5</v>
      </c>
      <c r="F10" s="38">
        <f t="shared" si="1"/>
      </c>
      <c r="G10" s="40" t="s">
        <v>94</v>
      </c>
    </row>
    <row r="11" spans="1:7" ht="19.5" customHeight="1" thickBot="1">
      <c r="A11" s="3">
        <v>6</v>
      </c>
      <c r="B11" s="4" t="s">
        <v>20</v>
      </c>
      <c r="C11" s="5">
        <v>27.7</v>
      </c>
      <c r="D11" s="5">
        <f t="shared" si="0"/>
        <v>3.4625</v>
      </c>
      <c r="E11" s="5">
        <v>3.5</v>
      </c>
      <c r="F11" s="38">
        <f t="shared" si="1"/>
        <v>1</v>
      </c>
      <c r="G11" s="40" t="s">
        <v>94</v>
      </c>
    </row>
    <row r="12" spans="1:7" ht="19.5" customHeight="1" thickBot="1">
      <c r="A12" s="3">
        <v>7</v>
      </c>
      <c r="B12" s="4" t="s">
        <v>20</v>
      </c>
      <c r="C12" s="5">
        <v>27.4</v>
      </c>
      <c r="D12" s="5">
        <f t="shared" si="0"/>
        <v>3.425</v>
      </c>
      <c r="E12" s="5">
        <v>2.3</v>
      </c>
      <c r="F12" s="38">
        <f t="shared" si="1"/>
      </c>
      <c r="G12" s="40" t="s">
        <v>94</v>
      </c>
    </row>
    <row r="13" spans="1:7" ht="19.5" customHeight="1" thickBot="1">
      <c r="A13" s="3">
        <v>8</v>
      </c>
      <c r="B13" s="4" t="s">
        <v>20</v>
      </c>
      <c r="C13" s="5">
        <v>20</v>
      </c>
      <c r="D13" s="5">
        <f t="shared" si="0"/>
        <v>2.5</v>
      </c>
      <c r="E13" s="5">
        <v>2</v>
      </c>
      <c r="F13" s="38">
        <f t="shared" si="1"/>
      </c>
      <c r="G13" s="40" t="s">
        <v>94</v>
      </c>
    </row>
    <row r="14" spans="1:7" ht="19.5" customHeight="1" thickBot="1">
      <c r="A14" s="3">
        <v>9</v>
      </c>
      <c r="B14" s="4" t="s">
        <v>20</v>
      </c>
      <c r="C14" s="5">
        <v>26.2</v>
      </c>
      <c r="D14" s="5">
        <f t="shared" si="0"/>
        <v>3.275</v>
      </c>
      <c r="E14" s="5">
        <v>2.2</v>
      </c>
      <c r="F14" s="38">
        <f t="shared" si="1"/>
      </c>
      <c r="G14" s="40" t="s">
        <v>94</v>
      </c>
    </row>
    <row r="15" spans="1:7" ht="19.5" customHeight="1" thickBot="1">
      <c r="A15" s="3">
        <v>10</v>
      </c>
      <c r="B15" s="4" t="s">
        <v>20</v>
      </c>
      <c r="C15" s="5">
        <v>25.4</v>
      </c>
      <c r="D15" s="5">
        <f t="shared" si="0"/>
        <v>3.175</v>
      </c>
      <c r="E15" s="5">
        <v>2.4</v>
      </c>
      <c r="F15" s="38">
        <f t="shared" si="1"/>
      </c>
      <c r="G15" s="40"/>
    </row>
    <row r="16" spans="1:7" ht="19.5" customHeight="1" thickBot="1">
      <c r="A16" s="3">
        <v>11</v>
      </c>
      <c r="B16" s="4" t="s">
        <v>20</v>
      </c>
      <c r="C16" s="5">
        <v>22.8</v>
      </c>
      <c r="D16" s="5">
        <f t="shared" si="0"/>
        <v>2.85</v>
      </c>
      <c r="E16" s="5">
        <v>1.9</v>
      </c>
      <c r="F16" s="38">
        <f t="shared" si="1"/>
      </c>
      <c r="G16" s="40"/>
    </row>
    <row r="17" spans="1:7" ht="19.5" customHeight="1" thickBot="1">
      <c r="A17" s="3">
        <v>12</v>
      </c>
      <c r="B17" s="4" t="s">
        <v>20</v>
      </c>
      <c r="C17" s="5">
        <v>28.9</v>
      </c>
      <c r="D17" s="5">
        <f t="shared" si="0"/>
        <v>3.6125</v>
      </c>
      <c r="E17" s="5">
        <v>3.4</v>
      </c>
      <c r="F17" s="38">
        <f t="shared" si="1"/>
      </c>
      <c r="G17" s="40"/>
    </row>
    <row r="18" spans="1:7" ht="19.5" customHeight="1" thickBot="1">
      <c r="A18" s="3">
        <v>13</v>
      </c>
      <c r="B18" s="4" t="s">
        <v>21</v>
      </c>
      <c r="C18" s="5">
        <v>24.5</v>
      </c>
      <c r="D18" s="5">
        <f t="shared" si="0"/>
        <v>3.0625</v>
      </c>
      <c r="E18" s="5">
        <v>1.7</v>
      </c>
      <c r="F18" s="38">
        <f t="shared" si="1"/>
      </c>
      <c r="G18" s="40"/>
    </row>
    <row r="19" spans="1:7" ht="19.5" customHeight="1" thickBot="1">
      <c r="A19" s="3">
        <v>14</v>
      </c>
      <c r="B19" s="4" t="s">
        <v>21</v>
      </c>
      <c r="C19" s="5">
        <v>30.9</v>
      </c>
      <c r="D19" s="5">
        <f t="shared" si="0"/>
        <v>3.8625</v>
      </c>
      <c r="E19" s="5">
        <v>2.2</v>
      </c>
      <c r="F19" s="38">
        <f t="shared" si="1"/>
      </c>
      <c r="G19" s="38" t="s">
        <v>94</v>
      </c>
    </row>
    <row r="20" spans="1:7" ht="19.5" customHeight="1" thickBot="1">
      <c r="A20" s="3">
        <v>15</v>
      </c>
      <c r="B20" s="4" t="s">
        <v>110</v>
      </c>
      <c r="C20" s="5"/>
      <c r="D20" s="5">
        <f t="shared" si="0"/>
        <v>0</v>
      </c>
      <c r="E20" s="5"/>
      <c r="F20" s="38">
        <f t="shared" si="1"/>
      </c>
      <c r="G20" s="40"/>
    </row>
    <row r="21" spans="1:7" ht="19.5" customHeight="1" thickBot="1">
      <c r="A21" s="3">
        <v>16</v>
      </c>
      <c r="B21" s="4" t="s">
        <v>21</v>
      </c>
      <c r="C21" s="5">
        <v>29.8</v>
      </c>
      <c r="D21" s="5">
        <f t="shared" si="0"/>
        <v>3.725</v>
      </c>
      <c r="E21" s="5">
        <v>2.8</v>
      </c>
      <c r="F21" s="38">
        <f t="shared" si="1"/>
      </c>
      <c r="G21" s="40"/>
    </row>
    <row r="22" spans="1:7" ht="19.5" customHeight="1" thickBot="1">
      <c r="A22" s="3">
        <v>17</v>
      </c>
      <c r="B22" s="4" t="s">
        <v>21</v>
      </c>
      <c r="C22" s="5">
        <v>19.9</v>
      </c>
      <c r="D22" s="5">
        <f t="shared" si="0"/>
        <v>2.4875</v>
      </c>
      <c r="E22" s="5">
        <v>1.9</v>
      </c>
      <c r="F22" s="38">
        <f t="shared" si="1"/>
      </c>
      <c r="G22" s="40" t="s">
        <v>94</v>
      </c>
    </row>
    <row r="23" spans="1:10" ht="19.5" customHeight="1" thickBot="1">
      <c r="A23" s="3">
        <v>18</v>
      </c>
      <c r="B23" s="4" t="s">
        <v>21</v>
      </c>
      <c r="C23" s="5">
        <v>25</v>
      </c>
      <c r="D23" s="5">
        <f t="shared" si="0"/>
        <v>3.125</v>
      </c>
      <c r="E23" s="5">
        <v>1.7</v>
      </c>
      <c r="F23" s="38">
        <f t="shared" si="1"/>
      </c>
      <c r="G23" s="38" t="s">
        <v>94</v>
      </c>
      <c r="I23" t="s">
        <v>80</v>
      </c>
      <c r="J23">
        <f>MAX(E18:E29)</f>
        <v>3.5</v>
      </c>
    </row>
    <row r="24" spans="1:10" ht="19.5" customHeight="1" thickBot="1">
      <c r="A24" s="3">
        <v>19</v>
      </c>
      <c r="B24" s="4" t="s">
        <v>21</v>
      </c>
      <c r="C24" s="5">
        <v>22.1</v>
      </c>
      <c r="D24" s="5">
        <f t="shared" si="0"/>
        <v>2.7625</v>
      </c>
      <c r="E24" s="5">
        <v>1.6</v>
      </c>
      <c r="F24" s="38">
        <f t="shared" si="1"/>
      </c>
      <c r="G24" s="40" t="s">
        <v>94</v>
      </c>
      <c r="I24" t="s">
        <v>81</v>
      </c>
      <c r="J24">
        <f>MIN(E18:E29)</f>
        <v>1.6</v>
      </c>
    </row>
    <row r="25" spans="1:7" ht="19.5" customHeight="1" thickBot="1">
      <c r="A25" s="3">
        <v>20</v>
      </c>
      <c r="B25" s="4" t="s">
        <v>21</v>
      </c>
      <c r="C25" s="5">
        <v>31.5</v>
      </c>
      <c r="D25" s="5">
        <f t="shared" si="0"/>
        <v>3.9375</v>
      </c>
      <c r="E25" s="5">
        <v>2.7</v>
      </c>
      <c r="F25" s="38">
        <f t="shared" si="1"/>
      </c>
      <c r="G25" s="40"/>
    </row>
    <row r="26" spans="1:7" ht="19.5" customHeight="1" thickBot="1">
      <c r="A26" s="3">
        <v>21</v>
      </c>
      <c r="B26" s="4" t="s">
        <v>21</v>
      </c>
      <c r="C26" s="5">
        <v>19.6</v>
      </c>
      <c r="D26" s="5">
        <f t="shared" si="0"/>
        <v>2.45</v>
      </c>
      <c r="E26" s="5">
        <v>2.6</v>
      </c>
      <c r="F26" s="38">
        <f t="shared" si="1"/>
        <v>1</v>
      </c>
      <c r="G26" s="40"/>
    </row>
    <row r="27" spans="1:7" ht="19.5" customHeight="1" thickBot="1">
      <c r="A27" s="3">
        <v>22</v>
      </c>
      <c r="B27" s="4" t="s">
        <v>21</v>
      </c>
      <c r="C27" s="5">
        <v>26.6</v>
      </c>
      <c r="D27" s="5">
        <f t="shared" si="0"/>
        <v>3.325</v>
      </c>
      <c r="E27" s="5">
        <v>2.8</v>
      </c>
      <c r="F27" s="38">
        <f t="shared" si="1"/>
      </c>
      <c r="G27" s="38"/>
    </row>
    <row r="28" spans="1:7" ht="19.5" customHeight="1" thickBot="1">
      <c r="A28" s="3">
        <v>23</v>
      </c>
      <c r="B28" s="4" t="s">
        <v>21</v>
      </c>
      <c r="C28" s="5">
        <v>20.6</v>
      </c>
      <c r="D28" s="5">
        <f t="shared" si="0"/>
        <v>2.575</v>
      </c>
      <c r="E28" s="5">
        <v>3.5</v>
      </c>
      <c r="F28" s="38">
        <f t="shared" si="1"/>
        <v>1</v>
      </c>
      <c r="G28" s="40"/>
    </row>
    <row r="29" spans="1:7" ht="19.5" customHeight="1" thickBot="1">
      <c r="A29" s="3">
        <v>24</v>
      </c>
      <c r="B29" s="4" t="s">
        <v>21</v>
      </c>
      <c r="C29" s="5">
        <v>21.5</v>
      </c>
      <c r="D29" s="5">
        <f t="shared" si="0"/>
        <v>2.6875</v>
      </c>
      <c r="E29" s="5">
        <v>2</v>
      </c>
      <c r="F29" s="38">
        <f t="shared" si="1"/>
      </c>
      <c r="G29" s="40" t="s">
        <v>94</v>
      </c>
    </row>
    <row r="30" spans="1:7" ht="19.5" customHeight="1" thickBot="1">
      <c r="A30" s="3">
        <v>25</v>
      </c>
      <c r="B30" s="4" t="s">
        <v>20</v>
      </c>
      <c r="C30" s="5">
        <v>25.6</v>
      </c>
      <c r="D30" s="5">
        <f t="shared" si="0"/>
        <v>3.2</v>
      </c>
      <c r="E30" s="5">
        <v>1.2</v>
      </c>
      <c r="F30" s="38">
        <f t="shared" si="1"/>
      </c>
      <c r="G30" s="40"/>
    </row>
    <row r="31" spans="1:7" ht="19.5" customHeight="1" thickBot="1">
      <c r="A31" s="3">
        <v>26</v>
      </c>
      <c r="B31" s="4" t="s">
        <v>10</v>
      </c>
      <c r="C31" s="5"/>
      <c r="D31" s="5">
        <f t="shared" si="0"/>
        <v>0</v>
      </c>
      <c r="E31" s="5"/>
      <c r="F31" s="38">
        <f t="shared" si="1"/>
      </c>
      <c r="G31" s="40"/>
    </row>
    <row r="32" spans="1:7" ht="19.5" customHeight="1" thickBot="1">
      <c r="A32" s="3">
        <v>27</v>
      </c>
      <c r="B32" s="4" t="s">
        <v>10</v>
      </c>
      <c r="C32" s="5"/>
      <c r="D32" s="5">
        <f t="shared" si="0"/>
        <v>0</v>
      </c>
      <c r="E32" s="5"/>
      <c r="F32" s="38">
        <f t="shared" si="1"/>
      </c>
      <c r="G32" s="40"/>
    </row>
    <row r="33" spans="1:7" ht="19.5" customHeight="1" thickBot="1">
      <c r="A33" s="3">
        <v>28</v>
      </c>
      <c r="B33" s="4" t="s">
        <v>10</v>
      </c>
      <c r="C33" s="5"/>
      <c r="D33" s="5">
        <f t="shared" si="0"/>
        <v>0</v>
      </c>
      <c r="E33" s="5"/>
      <c r="F33" s="38">
        <f t="shared" si="1"/>
      </c>
      <c r="G33" s="40"/>
    </row>
    <row r="34" spans="1:7" ht="19.5" customHeight="1" thickBot="1">
      <c r="A34" s="3">
        <v>29</v>
      </c>
      <c r="B34" s="4" t="s">
        <v>10</v>
      </c>
      <c r="C34" s="5"/>
      <c r="D34" s="5">
        <f t="shared" si="0"/>
        <v>0</v>
      </c>
      <c r="E34" s="5"/>
      <c r="F34" s="38">
        <f t="shared" si="1"/>
      </c>
      <c r="G34" s="40"/>
    </row>
    <row r="35" spans="1:7" ht="19.5" customHeight="1" thickBot="1">
      <c r="A35" s="3">
        <v>30</v>
      </c>
      <c r="B35" s="4" t="s">
        <v>10</v>
      </c>
      <c r="C35" s="5"/>
      <c r="D35" s="5">
        <f t="shared" si="0"/>
        <v>0</v>
      </c>
      <c r="E35" s="5"/>
      <c r="F35" s="38">
        <f t="shared" si="1"/>
      </c>
      <c r="G35" s="40"/>
    </row>
    <row r="36" spans="1:7" ht="19.5" customHeight="1" thickBot="1">
      <c r="A36" s="3">
        <v>31</v>
      </c>
      <c r="B36" s="4" t="s">
        <v>10</v>
      </c>
      <c r="C36" s="5"/>
      <c r="D36" s="5">
        <f t="shared" si="0"/>
        <v>0</v>
      </c>
      <c r="E36" s="5"/>
      <c r="F36" s="38">
        <f t="shared" si="1"/>
      </c>
      <c r="G36" s="38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9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  <c r="I38" s="53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7.25" thickBot="1">
      <c r="A41" s="49" t="s">
        <v>88</v>
      </c>
      <c r="B41" s="50">
        <v>13</v>
      </c>
      <c r="C41" s="52"/>
      <c r="D41" s="47" t="s">
        <v>84</v>
      </c>
      <c r="E41" s="43">
        <f>100%-E42</f>
        <v>0.8636363636363636</v>
      </c>
      <c r="F41" s="47" t="s">
        <v>86</v>
      </c>
      <c r="G41" s="48">
        <f>B41+B42-G42</f>
        <v>19</v>
      </c>
    </row>
    <row r="42" spans="1:7" ht="17.25" thickBot="1">
      <c r="A42" s="42" t="s">
        <v>89</v>
      </c>
      <c r="B42" s="51">
        <v>9</v>
      </c>
      <c r="C42" s="41"/>
      <c r="D42" s="45" t="s">
        <v>85</v>
      </c>
      <c r="E42" s="43">
        <f>G42/(B42+B41)</f>
        <v>0.13636363636363635</v>
      </c>
      <c r="F42" s="46" t="s">
        <v>87</v>
      </c>
      <c r="G42" s="44">
        <f>SUM(F6:F40)</f>
        <v>3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19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zoomScale="80" zoomScaleNormal="80" workbookViewId="0" topLeftCell="A1">
      <selection activeCell="G46" sqref="A1:G46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2.75390625" style="0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97</v>
      </c>
      <c r="F3" s="10" t="s">
        <v>95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AVERAGE(E6:E19)</f>
        <v>2.717857142857142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AVERAGE(E20:E29)</f>
        <v>2.0444444444444443</v>
      </c>
    </row>
    <row r="6" spans="1:10" ht="19.5" customHeight="1" thickBot="1">
      <c r="A6" s="3">
        <v>1</v>
      </c>
      <c r="B6" s="4" t="s">
        <v>20</v>
      </c>
      <c r="C6" s="5">
        <v>33.6</v>
      </c>
      <c r="D6" s="5">
        <f aca="true" t="shared" si="0" ref="D6:D40">C6/8</f>
        <v>4.2</v>
      </c>
      <c r="E6" s="5">
        <v>3.25</v>
      </c>
      <c r="F6" s="38">
        <f aca="true" t="shared" si="1" ref="F6:F40">IF(E6&gt;D6,1,"")</f>
      </c>
      <c r="G6" s="38"/>
      <c r="I6" t="s">
        <v>78</v>
      </c>
      <c r="J6">
        <f>MAX(E6:E19)</f>
        <v>3.5</v>
      </c>
    </row>
    <row r="7" spans="1:10" ht="19.5" customHeight="1" thickBot="1">
      <c r="A7" s="3">
        <v>2</v>
      </c>
      <c r="B7" s="4" t="s">
        <v>20</v>
      </c>
      <c r="C7" s="5">
        <v>34.8</v>
      </c>
      <c r="D7" s="5">
        <f t="shared" si="0"/>
        <v>4.35</v>
      </c>
      <c r="E7" s="5">
        <f>2.65+0.6</f>
        <v>3.25</v>
      </c>
      <c r="F7" s="38">
        <f t="shared" si="1"/>
      </c>
      <c r="G7" s="38" t="s">
        <v>108</v>
      </c>
      <c r="I7" t="s">
        <v>79</v>
      </c>
      <c r="J7">
        <f>MIN(E6:E19)</f>
        <v>1.9</v>
      </c>
    </row>
    <row r="8" spans="1:7" ht="19.5" customHeight="1" thickBot="1">
      <c r="A8" s="3">
        <v>3</v>
      </c>
      <c r="B8" s="4" t="s">
        <v>20</v>
      </c>
      <c r="C8" s="5">
        <v>51.3</v>
      </c>
      <c r="D8" s="5">
        <f t="shared" si="0"/>
        <v>6.4125</v>
      </c>
      <c r="E8" s="5">
        <f>1.6+0.6</f>
        <v>2.2</v>
      </c>
      <c r="F8" s="38">
        <f t="shared" si="1"/>
      </c>
      <c r="G8" s="38" t="s">
        <v>94</v>
      </c>
    </row>
    <row r="9" spans="1:7" ht="19.5" customHeight="1" thickBot="1">
      <c r="A9" s="3">
        <v>4</v>
      </c>
      <c r="B9" s="4" t="s">
        <v>20</v>
      </c>
      <c r="C9" s="5">
        <v>29.1</v>
      </c>
      <c r="D9" s="5">
        <f t="shared" si="0"/>
        <v>3.6375</v>
      </c>
      <c r="E9" s="5">
        <f>2.6+0.6</f>
        <v>3.2</v>
      </c>
      <c r="F9" s="38">
        <f t="shared" si="1"/>
      </c>
      <c r="G9" s="38" t="s">
        <v>94</v>
      </c>
    </row>
    <row r="10" spans="1:7" ht="19.5" customHeight="1" thickBot="1">
      <c r="A10" s="3">
        <v>5</v>
      </c>
      <c r="B10" s="4" t="s">
        <v>20</v>
      </c>
      <c r="C10" s="5">
        <v>34.7</v>
      </c>
      <c r="D10" s="5">
        <f t="shared" si="0"/>
        <v>4.3375</v>
      </c>
      <c r="E10" s="5">
        <f>1.9+0.6</f>
        <v>2.5</v>
      </c>
      <c r="F10" s="38">
        <f t="shared" si="1"/>
      </c>
      <c r="G10" s="38" t="s">
        <v>94</v>
      </c>
    </row>
    <row r="11" spans="1:7" ht="19.5" customHeight="1" thickBot="1">
      <c r="A11" s="3">
        <v>6</v>
      </c>
      <c r="B11" s="4" t="s">
        <v>20</v>
      </c>
      <c r="C11" s="5">
        <v>33</v>
      </c>
      <c r="D11" s="5">
        <f t="shared" si="0"/>
        <v>4.125</v>
      </c>
      <c r="E11" s="5">
        <v>2</v>
      </c>
      <c r="F11" s="38">
        <f t="shared" si="1"/>
      </c>
      <c r="G11" s="38" t="s">
        <v>94</v>
      </c>
    </row>
    <row r="12" spans="1:7" ht="19.5" customHeight="1" thickBot="1">
      <c r="A12" s="3">
        <v>7</v>
      </c>
      <c r="B12" s="4" t="s">
        <v>20</v>
      </c>
      <c r="C12" s="5">
        <v>33.1</v>
      </c>
      <c r="D12" s="5">
        <f t="shared" si="0"/>
        <v>4.1375</v>
      </c>
      <c r="E12" s="5">
        <v>2.15</v>
      </c>
      <c r="F12" s="38">
        <f t="shared" si="1"/>
      </c>
      <c r="G12" s="38"/>
    </row>
    <row r="13" spans="1:7" ht="19.5" customHeight="1" thickBot="1">
      <c r="A13" s="3">
        <v>8</v>
      </c>
      <c r="B13" s="4" t="s">
        <v>20</v>
      </c>
      <c r="C13" s="5">
        <v>29.6</v>
      </c>
      <c r="D13" s="5">
        <f t="shared" si="0"/>
        <v>3.7</v>
      </c>
      <c r="E13" s="5">
        <v>2.75</v>
      </c>
      <c r="F13" s="38">
        <f t="shared" si="1"/>
      </c>
      <c r="G13" s="38" t="s">
        <v>94</v>
      </c>
    </row>
    <row r="14" spans="1:7" ht="19.5" customHeight="1" thickBot="1">
      <c r="A14" s="3">
        <v>9</v>
      </c>
      <c r="B14" s="4" t="s">
        <v>20</v>
      </c>
      <c r="C14" s="5">
        <v>22.6</v>
      </c>
      <c r="D14" s="5">
        <f t="shared" si="0"/>
        <v>2.825</v>
      </c>
      <c r="E14" s="5">
        <v>3</v>
      </c>
      <c r="F14" s="38">
        <f t="shared" si="1"/>
        <v>1</v>
      </c>
      <c r="G14" s="38" t="s">
        <v>94</v>
      </c>
    </row>
    <row r="15" spans="1:7" ht="19.5" customHeight="1" thickBot="1">
      <c r="A15" s="3">
        <v>10</v>
      </c>
      <c r="B15" s="4" t="s">
        <v>20</v>
      </c>
      <c r="C15" s="5">
        <v>26.3</v>
      </c>
      <c r="D15" s="5">
        <f t="shared" si="0"/>
        <v>3.2875</v>
      </c>
      <c r="E15" s="5">
        <v>3.5</v>
      </c>
      <c r="F15" s="38">
        <f t="shared" si="1"/>
        <v>1</v>
      </c>
      <c r="G15" s="38"/>
    </row>
    <row r="16" spans="1:7" ht="19.5" customHeight="1" thickBot="1">
      <c r="A16" s="3">
        <v>11</v>
      </c>
      <c r="B16" s="4" t="s">
        <v>20</v>
      </c>
      <c r="C16" s="5">
        <v>30.2</v>
      </c>
      <c r="D16" s="5">
        <f t="shared" si="0"/>
        <v>3.775</v>
      </c>
      <c r="E16" s="5">
        <v>1.9</v>
      </c>
      <c r="F16" s="38">
        <f t="shared" si="1"/>
      </c>
      <c r="G16" s="38" t="s">
        <v>94</v>
      </c>
    </row>
    <row r="17" spans="1:7" ht="19.5" customHeight="1" thickBot="1">
      <c r="A17" s="3">
        <v>12</v>
      </c>
      <c r="B17" s="4" t="s">
        <v>20</v>
      </c>
      <c r="C17" s="5">
        <v>31</v>
      </c>
      <c r="D17" s="5">
        <f t="shared" si="0"/>
        <v>3.875</v>
      </c>
      <c r="E17" s="5">
        <v>2.55</v>
      </c>
      <c r="F17" s="38">
        <f t="shared" si="1"/>
      </c>
      <c r="G17" s="38" t="s">
        <v>94</v>
      </c>
    </row>
    <row r="18" spans="1:7" ht="19.5" customHeight="1" thickBot="1">
      <c r="A18" s="3">
        <v>13</v>
      </c>
      <c r="B18" s="4" t="s">
        <v>20</v>
      </c>
      <c r="C18" s="5">
        <v>23.7</v>
      </c>
      <c r="D18" s="5">
        <f t="shared" si="0"/>
        <v>2.9625</v>
      </c>
      <c r="E18" s="5">
        <v>3.4</v>
      </c>
      <c r="F18" s="38">
        <f t="shared" si="1"/>
        <v>1</v>
      </c>
      <c r="G18" s="38"/>
    </row>
    <row r="19" spans="1:7" ht="19.5" customHeight="1" thickBot="1">
      <c r="A19" s="3">
        <v>14</v>
      </c>
      <c r="B19" s="4" t="s">
        <v>20</v>
      </c>
      <c r="C19" s="5">
        <v>33.1</v>
      </c>
      <c r="D19" s="5">
        <f t="shared" si="0"/>
        <v>4.1375</v>
      </c>
      <c r="E19" s="5">
        <v>2.4</v>
      </c>
      <c r="F19" s="38">
        <f t="shared" si="1"/>
      </c>
      <c r="G19" s="38" t="s">
        <v>94</v>
      </c>
    </row>
    <row r="20" spans="1:7" ht="19.5" customHeight="1" thickBot="1">
      <c r="A20" s="3">
        <v>15</v>
      </c>
      <c r="B20" s="55" t="s">
        <v>109</v>
      </c>
      <c r="C20" s="5">
        <v>31.8</v>
      </c>
      <c r="D20" s="5">
        <f t="shared" si="0"/>
        <v>3.975</v>
      </c>
      <c r="E20" s="5">
        <f>0.95+0.6</f>
        <v>1.5499999999999998</v>
      </c>
      <c r="F20" s="38">
        <f t="shared" si="1"/>
      </c>
      <c r="G20" s="38" t="s">
        <v>94</v>
      </c>
    </row>
    <row r="21" spans="1:7" ht="19.5" customHeight="1" thickBot="1">
      <c r="A21" s="3">
        <v>16</v>
      </c>
      <c r="B21" s="55" t="s">
        <v>109</v>
      </c>
      <c r="C21" s="5">
        <v>28.7</v>
      </c>
      <c r="D21" s="5">
        <f t="shared" si="0"/>
        <v>3.5875</v>
      </c>
      <c r="E21" s="5">
        <v>1.6</v>
      </c>
      <c r="F21" s="38">
        <f t="shared" si="1"/>
      </c>
      <c r="G21" s="38" t="s">
        <v>94</v>
      </c>
    </row>
    <row r="22" spans="1:7" ht="19.5" customHeight="1" thickBot="1">
      <c r="A22" s="3">
        <v>17</v>
      </c>
      <c r="B22" s="55" t="s">
        <v>109</v>
      </c>
      <c r="C22" s="5">
        <v>28.1</v>
      </c>
      <c r="D22" s="5">
        <f t="shared" si="0"/>
        <v>3.5125</v>
      </c>
      <c r="E22" s="5">
        <v>2.1</v>
      </c>
      <c r="F22" s="38">
        <f t="shared" si="1"/>
      </c>
      <c r="G22" s="38"/>
    </row>
    <row r="23" spans="1:10" ht="19.5" customHeight="1" thickBot="1">
      <c r="A23" s="3">
        <v>18</v>
      </c>
      <c r="B23" s="55" t="s">
        <v>109</v>
      </c>
      <c r="C23" s="5">
        <v>35</v>
      </c>
      <c r="D23" s="5">
        <f t="shared" si="0"/>
        <v>4.375</v>
      </c>
      <c r="E23" s="5">
        <v>1.7</v>
      </c>
      <c r="F23" s="38">
        <f t="shared" si="1"/>
      </c>
      <c r="G23" s="38" t="s">
        <v>94</v>
      </c>
      <c r="I23" t="s">
        <v>80</v>
      </c>
      <c r="J23">
        <f>MAX(E20:E29)</f>
        <v>2.6</v>
      </c>
    </row>
    <row r="24" spans="1:10" ht="19.5" customHeight="1" thickBot="1">
      <c r="A24" s="3">
        <v>19</v>
      </c>
      <c r="B24" s="55" t="s">
        <v>109</v>
      </c>
      <c r="C24" s="5">
        <v>25.7</v>
      </c>
      <c r="D24" s="5">
        <f t="shared" si="0"/>
        <v>3.2125</v>
      </c>
      <c r="E24" s="54"/>
      <c r="F24" s="38">
        <f t="shared" si="1"/>
      </c>
      <c r="G24" s="38"/>
      <c r="I24" t="s">
        <v>81</v>
      </c>
      <c r="J24">
        <f>MIN(E20:E29)</f>
        <v>1.5499999999999998</v>
      </c>
    </row>
    <row r="25" spans="1:7" ht="19.5" customHeight="1" thickBot="1">
      <c r="A25" s="3">
        <v>20</v>
      </c>
      <c r="B25" s="55" t="s">
        <v>109</v>
      </c>
      <c r="C25" s="5">
        <v>22</v>
      </c>
      <c r="D25" s="5">
        <f t="shared" si="0"/>
        <v>2.75</v>
      </c>
      <c r="E25" s="5">
        <v>1.9</v>
      </c>
      <c r="F25" s="38">
        <f t="shared" si="1"/>
      </c>
      <c r="G25" s="38"/>
    </row>
    <row r="26" spans="1:7" ht="19.5" customHeight="1" thickBot="1">
      <c r="A26" s="3">
        <v>21</v>
      </c>
      <c r="B26" s="55" t="s">
        <v>109</v>
      </c>
      <c r="C26" s="5">
        <v>22.3</v>
      </c>
      <c r="D26" s="5">
        <f t="shared" si="0"/>
        <v>2.7875</v>
      </c>
      <c r="E26" s="5">
        <v>2.3</v>
      </c>
      <c r="F26" s="38">
        <f t="shared" si="1"/>
      </c>
      <c r="G26" s="40" t="s">
        <v>94</v>
      </c>
    </row>
    <row r="27" spans="1:7" ht="19.5" customHeight="1" thickBot="1">
      <c r="A27" s="3">
        <v>22</v>
      </c>
      <c r="B27" s="55" t="s">
        <v>109</v>
      </c>
      <c r="C27" s="5">
        <v>21.3</v>
      </c>
      <c r="D27" s="5">
        <f t="shared" si="0"/>
        <v>2.6625</v>
      </c>
      <c r="E27" s="5">
        <v>2.6</v>
      </c>
      <c r="F27" s="38">
        <f t="shared" si="1"/>
      </c>
      <c r="G27" s="38"/>
    </row>
    <row r="28" spans="1:7" ht="19.5" customHeight="1" thickBot="1">
      <c r="A28" s="3">
        <v>23</v>
      </c>
      <c r="B28" s="55" t="s">
        <v>109</v>
      </c>
      <c r="C28" s="5">
        <v>31.9</v>
      </c>
      <c r="D28" s="5">
        <f t="shared" si="0"/>
        <v>3.9875</v>
      </c>
      <c r="E28" s="5">
        <f>1.45+0.6</f>
        <v>2.05</v>
      </c>
      <c r="F28" s="38">
        <f t="shared" si="1"/>
      </c>
      <c r="G28" s="38" t="s">
        <v>94</v>
      </c>
    </row>
    <row r="29" spans="1:7" ht="19.5" customHeight="1" thickBot="1">
      <c r="A29" s="3">
        <v>24</v>
      </c>
      <c r="B29" s="55" t="s">
        <v>109</v>
      </c>
      <c r="C29" s="5">
        <v>21.3</v>
      </c>
      <c r="D29" s="5">
        <f t="shared" si="0"/>
        <v>2.6625</v>
      </c>
      <c r="E29" s="5">
        <v>2.6</v>
      </c>
      <c r="F29" s="38">
        <f t="shared" si="1"/>
      </c>
      <c r="G29" s="38"/>
    </row>
    <row r="30" spans="1:7" ht="19.5" customHeight="1" thickBot="1">
      <c r="A30" s="3">
        <v>25</v>
      </c>
      <c r="B30" s="4" t="s">
        <v>10</v>
      </c>
      <c r="C30" s="5"/>
      <c r="D30" s="5">
        <f t="shared" si="0"/>
        <v>0</v>
      </c>
      <c r="E30" s="5"/>
      <c r="F30" s="38">
        <f t="shared" si="1"/>
      </c>
      <c r="G30" s="38"/>
    </row>
    <row r="31" spans="1:7" ht="19.5" customHeight="1" thickBot="1">
      <c r="A31" s="3">
        <v>26</v>
      </c>
      <c r="B31" s="4" t="s">
        <v>10</v>
      </c>
      <c r="C31" s="5"/>
      <c r="D31" s="5">
        <f t="shared" si="0"/>
        <v>0</v>
      </c>
      <c r="E31" s="5"/>
      <c r="F31" s="38">
        <f t="shared" si="1"/>
      </c>
      <c r="G31" s="40"/>
    </row>
    <row r="32" spans="1:7" ht="19.5" customHeight="1" thickBot="1">
      <c r="A32" s="3">
        <v>27</v>
      </c>
      <c r="B32" s="4" t="s">
        <v>10</v>
      </c>
      <c r="C32" s="5"/>
      <c r="D32" s="5">
        <f t="shared" si="0"/>
        <v>0</v>
      </c>
      <c r="E32" s="5"/>
      <c r="F32" s="38">
        <f t="shared" si="1"/>
      </c>
      <c r="G32" s="40"/>
    </row>
    <row r="33" spans="1:7" ht="19.5" customHeight="1" thickBot="1">
      <c r="A33" s="3">
        <v>28</v>
      </c>
      <c r="B33" s="4" t="s">
        <v>10</v>
      </c>
      <c r="C33" s="5"/>
      <c r="D33" s="5">
        <f t="shared" si="0"/>
        <v>0</v>
      </c>
      <c r="E33" s="5"/>
      <c r="F33" s="38">
        <f t="shared" si="1"/>
      </c>
      <c r="G33" s="38"/>
    </row>
    <row r="34" spans="1:7" ht="19.5" customHeight="1" thickBot="1">
      <c r="A34" s="3">
        <v>29</v>
      </c>
      <c r="B34" s="4" t="s">
        <v>10</v>
      </c>
      <c r="C34" s="5"/>
      <c r="D34" s="5">
        <f t="shared" si="0"/>
        <v>0</v>
      </c>
      <c r="E34" s="5"/>
      <c r="F34" s="38">
        <f t="shared" si="1"/>
      </c>
      <c r="G34" s="38"/>
    </row>
    <row r="35" spans="1:7" ht="19.5" customHeight="1" thickBot="1">
      <c r="A35" s="3">
        <v>30</v>
      </c>
      <c r="B35" s="4" t="s">
        <v>10</v>
      </c>
      <c r="C35" s="5"/>
      <c r="D35" s="5">
        <f t="shared" si="0"/>
        <v>0</v>
      </c>
      <c r="E35" s="5"/>
      <c r="F35" s="38">
        <f t="shared" si="1"/>
      </c>
      <c r="G35" s="40"/>
    </row>
    <row r="36" spans="1:7" ht="19.5" customHeight="1" thickBot="1">
      <c r="A36" s="3">
        <v>31</v>
      </c>
      <c r="B36" s="4" t="s">
        <v>10</v>
      </c>
      <c r="C36" s="5"/>
      <c r="D36" s="5">
        <f t="shared" si="0"/>
        <v>0</v>
      </c>
      <c r="E36" s="5"/>
      <c r="F36" s="38">
        <f t="shared" si="1"/>
      </c>
      <c r="G36" s="38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7.25" thickBot="1">
      <c r="A41" s="49" t="s">
        <v>88</v>
      </c>
      <c r="B41" s="50">
        <v>14</v>
      </c>
      <c r="C41" s="52"/>
      <c r="D41" s="47" t="s">
        <v>84</v>
      </c>
      <c r="E41" s="43">
        <f>100%-E42</f>
        <v>0.875</v>
      </c>
      <c r="F41" s="47" t="s">
        <v>86</v>
      </c>
      <c r="G41" s="48">
        <f>B41+B42-G42</f>
        <v>21</v>
      </c>
    </row>
    <row r="42" spans="1:7" ht="17.25" thickBot="1">
      <c r="A42" s="42" t="s">
        <v>89</v>
      </c>
      <c r="B42" s="51">
        <v>10</v>
      </c>
      <c r="C42" s="41"/>
      <c r="D42" s="45" t="s">
        <v>85</v>
      </c>
      <c r="E42" s="43">
        <f>G42/(B42+B41)</f>
        <v>0.125</v>
      </c>
      <c r="F42" s="46" t="s">
        <v>87</v>
      </c>
      <c r="G42" s="44">
        <f>SUM(F6:F40)</f>
        <v>3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17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6" sqref="A1:G46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3.75390625" style="0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104</v>
      </c>
      <c r="F3" s="10" t="s">
        <v>96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AVERAGE(E6:E18)</f>
        <v>4.13846153846154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AVERAGE(E19:E30)</f>
        <v>3.7416666666666667</v>
      </c>
    </row>
    <row r="6" spans="1:10" ht="19.5" customHeight="1" thickBot="1">
      <c r="A6" s="3">
        <v>1</v>
      </c>
      <c r="B6" s="4" t="s">
        <v>20</v>
      </c>
      <c r="C6" s="5">
        <v>36.5</v>
      </c>
      <c r="D6" s="5">
        <f aca="true" t="shared" si="0" ref="D6:D40">C6/8</f>
        <v>4.5625</v>
      </c>
      <c r="E6" s="5">
        <v>4.6</v>
      </c>
      <c r="F6" s="38">
        <f aca="true" t="shared" si="1" ref="F6:F39">IF(E6&gt;D6,1,"")</f>
        <v>1</v>
      </c>
      <c r="G6" s="40"/>
      <c r="I6" t="s">
        <v>78</v>
      </c>
      <c r="J6">
        <f>MAX(E6:E18)</f>
        <v>6.1</v>
      </c>
    </row>
    <row r="7" spans="1:10" ht="19.5" customHeight="1" thickBot="1">
      <c r="A7" s="3">
        <v>2</v>
      </c>
      <c r="B7" s="4" t="s">
        <v>20</v>
      </c>
      <c r="C7" s="5">
        <v>54.6</v>
      </c>
      <c r="D7" s="5">
        <f t="shared" si="0"/>
        <v>6.825</v>
      </c>
      <c r="E7" s="5">
        <v>4.4</v>
      </c>
      <c r="F7" s="38">
        <f t="shared" si="1"/>
      </c>
      <c r="G7" s="40"/>
      <c r="I7" t="s">
        <v>79</v>
      </c>
      <c r="J7">
        <f>MIN(E6:E18)</f>
        <v>2.8</v>
      </c>
    </row>
    <row r="8" spans="1:7" ht="19.5" customHeight="1" thickBot="1">
      <c r="A8" s="3">
        <v>3</v>
      </c>
      <c r="B8" s="4" t="s">
        <v>20</v>
      </c>
      <c r="C8" s="5">
        <v>24.4</v>
      </c>
      <c r="D8" s="5">
        <f t="shared" si="0"/>
        <v>3.05</v>
      </c>
      <c r="E8" s="5">
        <v>4.3</v>
      </c>
      <c r="F8" s="38">
        <f t="shared" si="1"/>
        <v>1</v>
      </c>
      <c r="G8" s="40"/>
    </row>
    <row r="9" spans="1:7" ht="19.5" customHeight="1" thickBot="1">
      <c r="A9" s="3">
        <v>4</v>
      </c>
      <c r="B9" s="4" t="s">
        <v>20</v>
      </c>
      <c r="C9" s="5">
        <v>55.6</v>
      </c>
      <c r="D9" s="5">
        <f t="shared" si="0"/>
        <v>6.95</v>
      </c>
      <c r="E9" s="5">
        <v>4.8</v>
      </c>
      <c r="F9" s="38">
        <f t="shared" si="1"/>
      </c>
      <c r="G9" s="40" t="s">
        <v>94</v>
      </c>
    </row>
    <row r="10" spans="1:7" ht="19.5" customHeight="1" thickBot="1">
      <c r="A10" s="3">
        <v>5</v>
      </c>
      <c r="B10" s="4" t="s">
        <v>20</v>
      </c>
      <c r="C10" s="5">
        <v>29.2</v>
      </c>
      <c r="D10" s="5">
        <f t="shared" si="0"/>
        <v>3.65</v>
      </c>
      <c r="E10" s="5">
        <v>2.8</v>
      </c>
      <c r="F10" s="38">
        <f t="shared" si="1"/>
      </c>
      <c r="G10" s="38"/>
    </row>
    <row r="11" spans="1:7" ht="19.5" customHeight="1" thickBot="1">
      <c r="A11" s="3">
        <v>6</v>
      </c>
      <c r="B11" s="4" t="s">
        <v>20</v>
      </c>
      <c r="C11" s="5">
        <v>41.3</v>
      </c>
      <c r="D11" s="5">
        <f t="shared" si="0"/>
        <v>5.1625</v>
      </c>
      <c r="E11" s="5">
        <v>5.3</v>
      </c>
      <c r="F11" s="38">
        <f t="shared" si="1"/>
        <v>1</v>
      </c>
      <c r="G11" s="40" t="s">
        <v>100</v>
      </c>
    </row>
    <row r="12" spans="1:7" ht="19.5" customHeight="1" thickBot="1">
      <c r="A12" s="3">
        <v>7</v>
      </c>
      <c r="B12" s="4" t="s">
        <v>20</v>
      </c>
      <c r="C12" s="5">
        <v>25</v>
      </c>
      <c r="D12" s="5">
        <f t="shared" si="0"/>
        <v>3.125</v>
      </c>
      <c r="E12" s="5">
        <v>3.7</v>
      </c>
      <c r="F12" s="38">
        <f t="shared" si="1"/>
        <v>1</v>
      </c>
      <c r="G12" s="38"/>
    </row>
    <row r="13" spans="1:7" ht="19.5" customHeight="1" thickBot="1">
      <c r="A13" s="3">
        <v>8</v>
      </c>
      <c r="B13" s="4" t="s">
        <v>20</v>
      </c>
      <c r="C13" s="5">
        <v>34</v>
      </c>
      <c r="D13" s="5">
        <f t="shared" si="0"/>
        <v>4.25</v>
      </c>
      <c r="E13" s="5">
        <v>3.4</v>
      </c>
      <c r="F13" s="38">
        <f t="shared" si="1"/>
      </c>
      <c r="G13" s="38" t="s">
        <v>100</v>
      </c>
    </row>
    <row r="14" spans="1:7" ht="19.5" customHeight="1" thickBot="1">
      <c r="A14" s="3">
        <v>9</v>
      </c>
      <c r="B14" s="4" t="s">
        <v>20</v>
      </c>
      <c r="C14" s="5">
        <v>42.5</v>
      </c>
      <c r="D14" s="5">
        <f t="shared" si="0"/>
        <v>5.3125</v>
      </c>
      <c r="E14" s="5">
        <v>3.6</v>
      </c>
      <c r="F14" s="38">
        <f t="shared" si="1"/>
      </c>
      <c r="G14" s="38" t="s">
        <v>100</v>
      </c>
    </row>
    <row r="15" spans="1:7" ht="19.5" customHeight="1" thickBot="1">
      <c r="A15" s="3">
        <v>10</v>
      </c>
      <c r="B15" s="4" t="s">
        <v>20</v>
      </c>
      <c r="C15" s="5">
        <v>25.9</v>
      </c>
      <c r="D15" s="5">
        <f t="shared" si="0"/>
        <v>3.2375</v>
      </c>
      <c r="E15" s="5">
        <v>3.2</v>
      </c>
      <c r="F15" s="38">
        <f t="shared" si="1"/>
      </c>
      <c r="G15" s="40" t="s">
        <v>100</v>
      </c>
    </row>
    <row r="16" spans="1:7" ht="19.5" customHeight="1" thickBot="1">
      <c r="A16" s="3">
        <v>11</v>
      </c>
      <c r="B16" s="4" t="s">
        <v>20</v>
      </c>
      <c r="C16" s="5">
        <v>27.8</v>
      </c>
      <c r="D16" s="5">
        <f t="shared" si="0"/>
        <v>3.475</v>
      </c>
      <c r="E16" s="5">
        <v>6.1</v>
      </c>
      <c r="F16" s="38">
        <f t="shared" si="1"/>
        <v>1</v>
      </c>
      <c r="G16" s="40" t="s">
        <v>100</v>
      </c>
    </row>
    <row r="17" spans="1:7" ht="19.5" customHeight="1" thickBot="1">
      <c r="A17" s="3">
        <v>12</v>
      </c>
      <c r="B17" s="4" t="s">
        <v>20</v>
      </c>
      <c r="C17" s="5">
        <v>25.6</v>
      </c>
      <c r="D17" s="5">
        <f t="shared" si="0"/>
        <v>3.2</v>
      </c>
      <c r="E17" s="5">
        <v>4.4</v>
      </c>
      <c r="F17" s="38">
        <f t="shared" si="1"/>
        <v>1</v>
      </c>
      <c r="G17" s="38"/>
    </row>
    <row r="18" spans="1:7" ht="19.5" customHeight="1" thickBot="1">
      <c r="A18" s="3">
        <v>13</v>
      </c>
      <c r="B18" s="4" t="s">
        <v>20</v>
      </c>
      <c r="C18" s="5">
        <v>57.3</v>
      </c>
      <c r="D18" s="5">
        <f t="shared" si="0"/>
        <v>7.1625</v>
      </c>
      <c r="E18" s="5">
        <v>3.2</v>
      </c>
      <c r="F18" s="38">
        <f t="shared" si="1"/>
      </c>
      <c r="G18" s="38" t="s">
        <v>100</v>
      </c>
    </row>
    <row r="19" spans="1:7" ht="19.5" customHeight="1" thickBot="1">
      <c r="A19" s="3">
        <v>14</v>
      </c>
      <c r="B19" s="4" t="s">
        <v>21</v>
      </c>
      <c r="C19" s="5">
        <v>38.4</v>
      </c>
      <c r="D19" s="5">
        <f t="shared" si="0"/>
        <v>4.8</v>
      </c>
      <c r="E19" s="5">
        <v>3.6</v>
      </c>
      <c r="F19" s="38">
        <f t="shared" si="1"/>
      </c>
      <c r="G19" s="38"/>
    </row>
    <row r="20" spans="1:7" ht="19.5" customHeight="1" thickBot="1">
      <c r="A20" s="3">
        <v>15</v>
      </c>
      <c r="B20" s="4" t="s">
        <v>21</v>
      </c>
      <c r="C20" s="5">
        <v>44.7</v>
      </c>
      <c r="D20" s="5">
        <f t="shared" si="0"/>
        <v>5.5875</v>
      </c>
      <c r="E20" s="5">
        <v>3.6</v>
      </c>
      <c r="F20" s="38">
        <f t="shared" si="1"/>
      </c>
      <c r="G20" s="40"/>
    </row>
    <row r="21" spans="1:7" ht="19.5" customHeight="1" thickBot="1">
      <c r="A21" s="3">
        <v>16</v>
      </c>
      <c r="B21" s="4" t="s">
        <v>21</v>
      </c>
      <c r="C21" s="5">
        <v>29.7</v>
      </c>
      <c r="D21" s="5">
        <f t="shared" si="0"/>
        <v>3.7125</v>
      </c>
      <c r="E21" s="5">
        <v>2.5</v>
      </c>
      <c r="F21" s="38">
        <f t="shared" si="1"/>
      </c>
      <c r="G21" s="40"/>
    </row>
    <row r="22" spans="1:7" ht="19.5" customHeight="1" thickBot="1">
      <c r="A22" s="3">
        <v>17</v>
      </c>
      <c r="B22" s="4" t="s">
        <v>21</v>
      </c>
      <c r="C22" s="5">
        <v>39.4</v>
      </c>
      <c r="D22" s="5">
        <f t="shared" si="0"/>
        <v>4.925</v>
      </c>
      <c r="E22" s="5">
        <v>4</v>
      </c>
      <c r="F22" s="38">
        <f t="shared" si="1"/>
      </c>
      <c r="G22" s="40" t="s">
        <v>100</v>
      </c>
    </row>
    <row r="23" spans="1:10" ht="19.5" customHeight="1" thickBot="1">
      <c r="A23" s="3">
        <v>18</v>
      </c>
      <c r="B23" s="4" t="s">
        <v>21</v>
      </c>
      <c r="C23" s="5">
        <v>46.1</v>
      </c>
      <c r="D23" s="5">
        <f t="shared" si="0"/>
        <v>5.7625</v>
      </c>
      <c r="E23" s="5">
        <v>5.2</v>
      </c>
      <c r="F23" s="38">
        <f t="shared" si="1"/>
      </c>
      <c r="G23" s="40" t="s">
        <v>100</v>
      </c>
      <c r="I23" t="s">
        <v>80</v>
      </c>
      <c r="J23">
        <f>MAX(E19:E30)</f>
        <v>5.2</v>
      </c>
    </row>
    <row r="24" spans="1:10" ht="19.5" customHeight="1" thickBot="1">
      <c r="A24" s="3">
        <v>19</v>
      </c>
      <c r="B24" s="4" t="s">
        <v>21</v>
      </c>
      <c r="C24" s="5">
        <v>24.5</v>
      </c>
      <c r="D24" s="5">
        <f t="shared" si="0"/>
        <v>3.0625</v>
      </c>
      <c r="E24" s="5">
        <v>4.5</v>
      </c>
      <c r="F24" s="38">
        <f t="shared" si="1"/>
        <v>1</v>
      </c>
      <c r="G24" s="38"/>
      <c r="I24" t="s">
        <v>81</v>
      </c>
      <c r="J24">
        <f>MIN(E19:E30)</f>
        <v>2.5</v>
      </c>
    </row>
    <row r="25" spans="1:7" ht="19.5" customHeight="1" thickBot="1">
      <c r="A25" s="3">
        <v>20</v>
      </c>
      <c r="B25" s="4" t="s">
        <v>21</v>
      </c>
      <c r="C25" s="5">
        <v>27.6</v>
      </c>
      <c r="D25" s="5">
        <f t="shared" si="0"/>
        <v>3.45</v>
      </c>
      <c r="E25" s="5">
        <v>3.4</v>
      </c>
      <c r="F25" s="38">
        <f t="shared" si="1"/>
      </c>
      <c r="G25" s="38"/>
    </row>
    <row r="26" spans="1:7" ht="19.5" customHeight="1" thickBot="1">
      <c r="A26" s="3">
        <v>21</v>
      </c>
      <c r="B26" s="4" t="s">
        <v>21</v>
      </c>
      <c r="C26" s="5">
        <v>35.6</v>
      </c>
      <c r="D26" s="5">
        <f t="shared" si="0"/>
        <v>4.45</v>
      </c>
      <c r="E26" s="5">
        <v>3.7</v>
      </c>
      <c r="F26" s="38">
        <f t="shared" si="1"/>
      </c>
      <c r="G26" s="38"/>
    </row>
    <row r="27" spans="1:7" ht="19.5" customHeight="1" thickBot="1">
      <c r="A27" s="3">
        <v>22</v>
      </c>
      <c r="B27" s="4" t="s">
        <v>21</v>
      </c>
      <c r="C27" s="5">
        <v>35.3</v>
      </c>
      <c r="D27" s="5">
        <f t="shared" si="0"/>
        <v>4.4125</v>
      </c>
      <c r="E27" s="5">
        <v>4</v>
      </c>
      <c r="F27" s="38">
        <f t="shared" si="1"/>
      </c>
      <c r="G27" s="38"/>
    </row>
    <row r="28" spans="1:7" ht="19.5" customHeight="1" thickBot="1">
      <c r="A28" s="3">
        <v>23</v>
      </c>
      <c r="B28" s="4" t="s">
        <v>21</v>
      </c>
      <c r="C28" s="5">
        <v>24.3</v>
      </c>
      <c r="D28" s="5">
        <f t="shared" si="0"/>
        <v>3.0375</v>
      </c>
      <c r="E28" s="5">
        <v>2.9</v>
      </c>
      <c r="F28" s="38">
        <f t="shared" si="1"/>
      </c>
      <c r="G28" s="40"/>
    </row>
    <row r="29" spans="1:7" ht="19.5" customHeight="1" thickBot="1">
      <c r="A29" s="3">
        <v>24</v>
      </c>
      <c r="B29" s="4" t="s">
        <v>21</v>
      </c>
      <c r="C29" s="5">
        <v>45.1</v>
      </c>
      <c r="D29" s="5">
        <f t="shared" si="0"/>
        <v>5.6375</v>
      </c>
      <c r="E29" s="5">
        <v>4.6</v>
      </c>
      <c r="F29" s="38">
        <f t="shared" si="1"/>
      </c>
      <c r="G29" s="38"/>
    </row>
    <row r="30" spans="1:7" ht="19.5" customHeight="1" thickBot="1">
      <c r="A30" s="3">
        <v>25</v>
      </c>
      <c r="B30" s="4" t="s">
        <v>21</v>
      </c>
      <c r="C30" s="5">
        <v>23.8</v>
      </c>
      <c r="D30" s="5">
        <f t="shared" si="0"/>
        <v>2.975</v>
      </c>
      <c r="E30" s="5">
        <v>2.9</v>
      </c>
      <c r="F30" s="38">
        <f t="shared" si="1"/>
      </c>
      <c r="G30" s="40" t="s">
        <v>100</v>
      </c>
    </row>
    <row r="31" spans="1:7" ht="19.5" customHeight="1" thickBot="1">
      <c r="A31" s="3">
        <v>26</v>
      </c>
      <c r="B31" s="4" t="s">
        <v>10</v>
      </c>
      <c r="C31" s="5"/>
      <c r="D31" s="5">
        <f t="shared" si="0"/>
        <v>0</v>
      </c>
      <c r="E31" s="5"/>
      <c r="F31" s="38">
        <f t="shared" si="1"/>
      </c>
      <c r="G31" s="38"/>
    </row>
    <row r="32" spans="1:7" ht="19.5" customHeight="1" thickBot="1">
      <c r="A32" s="3">
        <v>27</v>
      </c>
      <c r="B32" s="4" t="s">
        <v>10</v>
      </c>
      <c r="C32" s="5"/>
      <c r="D32" s="5">
        <f t="shared" si="0"/>
        <v>0</v>
      </c>
      <c r="E32" s="5"/>
      <c r="F32" s="38">
        <f t="shared" si="1"/>
      </c>
      <c r="G32" s="40"/>
    </row>
    <row r="33" spans="1:7" ht="19.5" customHeight="1" thickBot="1">
      <c r="A33" s="3">
        <v>28</v>
      </c>
      <c r="B33" s="4" t="s">
        <v>10</v>
      </c>
      <c r="C33" s="5"/>
      <c r="D33" s="5">
        <f t="shared" si="0"/>
        <v>0</v>
      </c>
      <c r="E33" s="5"/>
      <c r="F33" s="38">
        <f t="shared" si="1"/>
      </c>
      <c r="G33" s="40"/>
    </row>
    <row r="34" spans="1:7" ht="19.5" customHeight="1" thickBot="1">
      <c r="A34" s="3">
        <v>29</v>
      </c>
      <c r="B34" s="4" t="s">
        <v>10</v>
      </c>
      <c r="C34" s="5"/>
      <c r="D34" s="5">
        <f t="shared" si="0"/>
        <v>0</v>
      </c>
      <c r="E34" s="5"/>
      <c r="F34" s="38">
        <f t="shared" si="1"/>
      </c>
      <c r="G34" s="38"/>
    </row>
    <row r="35" spans="1:7" ht="19.5" customHeight="1" thickBot="1">
      <c r="A35" s="3">
        <v>30</v>
      </c>
      <c r="B35" s="4" t="s">
        <v>10</v>
      </c>
      <c r="C35" s="5"/>
      <c r="D35" s="5">
        <f t="shared" si="0"/>
        <v>0</v>
      </c>
      <c r="E35" s="5"/>
      <c r="F35" s="38">
        <f t="shared" si="1"/>
      </c>
      <c r="G35" s="40"/>
    </row>
    <row r="36" spans="1:7" ht="19.5" customHeight="1" thickBot="1">
      <c r="A36" s="3">
        <v>31</v>
      </c>
      <c r="B36" s="4" t="s">
        <v>10</v>
      </c>
      <c r="C36" s="5"/>
      <c r="D36" s="5">
        <f t="shared" si="0"/>
        <v>0</v>
      </c>
      <c r="E36" s="5"/>
      <c r="F36" s="38">
        <f t="shared" si="1"/>
      </c>
      <c r="G36" s="40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40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/>
      <c r="G40" s="38"/>
    </row>
    <row r="41" spans="1:7" ht="17.25" thickBot="1">
      <c r="A41" s="49" t="s">
        <v>88</v>
      </c>
      <c r="B41" s="50">
        <v>13</v>
      </c>
      <c r="C41" s="52"/>
      <c r="D41" s="47" t="s">
        <v>84</v>
      </c>
      <c r="E41" s="43">
        <f>100%-E42</f>
        <v>0.72</v>
      </c>
      <c r="F41" s="47" t="s">
        <v>86</v>
      </c>
      <c r="G41" s="48">
        <f>B41+B42-G42</f>
        <v>18</v>
      </c>
    </row>
    <row r="42" spans="1:7" ht="17.25" thickBot="1">
      <c r="A42" s="42" t="s">
        <v>89</v>
      </c>
      <c r="B42" s="51">
        <v>12</v>
      </c>
      <c r="C42" s="41"/>
      <c r="D42" s="45" t="s">
        <v>85</v>
      </c>
      <c r="E42" s="43">
        <f>G42/(B42+B41)</f>
        <v>0.28</v>
      </c>
      <c r="F42" s="46" t="s">
        <v>87</v>
      </c>
      <c r="G42" s="44">
        <f>SUM(F6:F40)</f>
        <v>7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17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6" sqref="A1:G46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3.375" style="0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105</v>
      </c>
      <c r="E3" t="s">
        <v>93</v>
      </c>
      <c r="F3" s="10" t="s">
        <v>99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AVERAGE(E6:E17,E29)</f>
        <v>4.719230769230769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AVERAGE(E18:E28)</f>
        <v>3.6681818181818184</v>
      </c>
    </row>
    <row r="6" spans="1:10" ht="19.5" customHeight="1" thickBot="1">
      <c r="A6" s="3">
        <v>1</v>
      </c>
      <c r="B6" s="4" t="s">
        <v>20</v>
      </c>
      <c r="C6" s="5">
        <v>43</v>
      </c>
      <c r="D6" s="5">
        <f aca="true" t="shared" si="0" ref="D6:D40">C6/8</f>
        <v>5.375</v>
      </c>
      <c r="E6" s="5">
        <v>7.05</v>
      </c>
      <c r="F6" s="38">
        <f aca="true" t="shared" si="1" ref="F6:F40">IF(E6&gt;D6,1,"")</f>
        <v>1</v>
      </c>
      <c r="G6" s="40" t="s">
        <v>100</v>
      </c>
      <c r="I6" t="s">
        <v>78</v>
      </c>
      <c r="J6">
        <f>MAX(E6:E17,E29)</f>
        <v>7.05</v>
      </c>
    </row>
    <row r="7" spans="1:10" ht="19.5" customHeight="1" thickBot="1">
      <c r="A7" s="3">
        <v>2</v>
      </c>
      <c r="B7" s="4" t="s">
        <v>20</v>
      </c>
      <c r="C7" s="5">
        <v>56.1</v>
      </c>
      <c r="D7" s="5">
        <f t="shared" si="0"/>
        <v>7.0125</v>
      </c>
      <c r="E7" s="5">
        <v>4.95</v>
      </c>
      <c r="F7" s="38">
        <f t="shared" si="1"/>
      </c>
      <c r="G7" s="40"/>
      <c r="I7" t="s">
        <v>79</v>
      </c>
      <c r="J7">
        <f>MIN(E6:E17,E29)</f>
        <v>2.5</v>
      </c>
    </row>
    <row r="8" spans="1:7" ht="19.5" customHeight="1" thickBot="1">
      <c r="A8" s="3">
        <v>3</v>
      </c>
      <c r="B8" s="4" t="s">
        <v>20</v>
      </c>
      <c r="C8" s="5">
        <v>40.5</v>
      </c>
      <c r="D8" s="5">
        <f t="shared" si="0"/>
        <v>5.0625</v>
      </c>
      <c r="E8" s="5">
        <v>4.35</v>
      </c>
      <c r="F8" s="38">
        <f t="shared" si="1"/>
      </c>
      <c r="G8" s="38" t="s">
        <v>94</v>
      </c>
    </row>
    <row r="9" spans="1:7" ht="19.5" customHeight="1" thickBot="1">
      <c r="A9" s="3">
        <v>4</v>
      </c>
      <c r="B9" s="4" t="s">
        <v>20</v>
      </c>
      <c r="C9" s="5">
        <v>24.8</v>
      </c>
      <c r="D9" s="5">
        <f t="shared" si="0"/>
        <v>3.1</v>
      </c>
      <c r="E9" s="5">
        <v>4.45</v>
      </c>
      <c r="F9" s="38">
        <f t="shared" si="1"/>
        <v>1</v>
      </c>
      <c r="G9" s="40" t="s">
        <v>94</v>
      </c>
    </row>
    <row r="10" spans="1:7" ht="19.5" customHeight="1" thickBot="1">
      <c r="A10" s="3">
        <v>5</v>
      </c>
      <c r="B10" s="4" t="s">
        <v>20</v>
      </c>
      <c r="C10" s="5">
        <v>38.3</v>
      </c>
      <c r="D10" s="5">
        <f t="shared" si="0"/>
        <v>4.7875</v>
      </c>
      <c r="E10" s="5">
        <v>5.95</v>
      </c>
      <c r="F10" s="38">
        <f t="shared" si="1"/>
        <v>1</v>
      </c>
      <c r="G10" s="38"/>
    </row>
    <row r="11" spans="1:7" ht="19.5" customHeight="1" thickBot="1">
      <c r="A11" s="3">
        <v>6</v>
      </c>
      <c r="B11" s="4" t="s">
        <v>20</v>
      </c>
      <c r="C11" s="5">
        <v>37</v>
      </c>
      <c r="D11" s="5">
        <f t="shared" si="0"/>
        <v>4.625</v>
      </c>
      <c r="E11" s="5">
        <v>3.8</v>
      </c>
      <c r="F11" s="38">
        <f t="shared" si="1"/>
      </c>
      <c r="G11" s="38" t="s">
        <v>100</v>
      </c>
    </row>
    <row r="12" spans="1:7" ht="19.5" customHeight="1" thickBot="1">
      <c r="A12" s="3">
        <v>7</v>
      </c>
      <c r="B12" s="4" t="s">
        <v>20</v>
      </c>
      <c r="C12" s="5">
        <v>48.6</v>
      </c>
      <c r="D12" s="5">
        <f t="shared" si="0"/>
        <v>6.075</v>
      </c>
      <c r="E12" s="5">
        <v>5.55</v>
      </c>
      <c r="F12" s="38">
        <f t="shared" si="1"/>
      </c>
      <c r="G12" s="38"/>
    </row>
    <row r="13" spans="1:7" ht="19.5" customHeight="1" thickBot="1">
      <c r="A13" s="3">
        <v>8</v>
      </c>
      <c r="B13" s="4" t="s">
        <v>20</v>
      </c>
      <c r="C13" s="5">
        <v>29.4</v>
      </c>
      <c r="D13" s="5">
        <f t="shared" si="0"/>
        <v>3.675</v>
      </c>
      <c r="E13" s="5">
        <v>5</v>
      </c>
      <c r="F13" s="38">
        <f t="shared" si="1"/>
        <v>1</v>
      </c>
      <c r="G13" s="40"/>
    </row>
    <row r="14" spans="1:7" ht="19.5" customHeight="1" thickBot="1">
      <c r="A14" s="3">
        <v>9</v>
      </c>
      <c r="B14" s="4" t="s">
        <v>20</v>
      </c>
      <c r="C14" s="5">
        <v>49.1</v>
      </c>
      <c r="D14" s="5">
        <f t="shared" si="0"/>
        <v>6.1375</v>
      </c>
      <c r="E14" s="5">
        <v>6.1</v>
      </c>
      <c r="F14" s="38">
        <f t="shared" si="1"/>
      </c>
      <c r="G14" s="40"/>
    </row>
    <row r="15" spans="1:7" ht="19.5" customHeight="1" thickBot="1">
      <c r="A15" s="3">
        <v>10</v>
      </c>
      <c r="B15" s="4" t="s">
        <v>20</v>
      </c>
      <c r="C15" s="5">
        <v>35.4</v>
      </c>
      <c r="D15" s="5">
        <f t="shared" si="0"/>
        <v>4.425</v>
      </c>
      <c r="E15" s="5">
        <v>4.4</v>
      </c>
      <c r="F15" s="38">
        <f t="shared" si="1"/>
      </c>
      <c r="G15" s="38"/>
    </row>
    <row r="16" spans="1:7" ht="19.5" customHeight="1" thickBot="1">
      <c r="A16" s="3">
        <v>11</v>
      </c>
      <c r="B16" s="4" t="s">
        <v>20</v>
      </c>
      <c r="C16" s="5">
        <v>44.2</v>
      </c>
      <c r="D16" s="5">
        <f t="shared" si="0"/>
        <v>5.525</v>
      </c>
      <c r="E16" s="5">
        <v>2.5</v>
      </c>
      <c r="F16" s="38">
        <f t="shared" si="1"/>
      </c>
      <c r="G16" s="38"/>
    </row>
    <row r="17" spans="1:7" ht="19.5" customHeight="1" thickBot="1">
      <c r="A17" s="3">
        <v>12</v>
      </c>
      <c r="B17" s="4" t="s">
        <v>20</v>
      </c>
      <c r="C17" s="5">
        <v>41</v>
      </c>
      <c r="D17" s="5">
        <f t="shared" si="0"/>
        <v>5.125</v>
      </c>
      <c r="E17" s="5">
        <v>3.35</v>
      </c>
      <c r="F17" s="38">
        <f t="shared" si="1"/>
      </c>
      <c r="G17" s="38"/>
    </row>
    <row r="18" spans="1:7" ht="19.5" customHeight="1" thickBot="1">
      <c r="A18" s="3">
        <v>13</v>
      </c>
      <c r="B18" s="4" t="s">
        <v>21</v>
      </c>
      <c r="C18" s="5">
        <v>52.8</v>
      </c>
      <c r="D18" s="5">
        <f t="shared" si="0"/>
        <v>6.6</v>
      </c>
      <c r="E18" s="5">
        <v>3.55</v>
      </c>
      <c r="F18" s="38">
        <f t="shared" si="1"/>
      </c>
      <c r="G18" s="38"/>
    </row>
    <row r="19" spans="1:7" ht="19.5" customHeight="1" thickBot="1">
      <c r="A19" s="3">
        <v>14</v>
      </c>
      <c r="B19" s="4" t="s">
        <v>21</v>
      </c>
      <c r="C19" s="5">
        <v>30.7</v>
      </c>
      <c r="D19" s="5">
        <f t="shared" si="0"/>
        <v>3.8375</v>
      </c>
      <c r="E19" s="5">
        <v>3.8</v>
      </c>
      <c r="F19" s="38">
        <f t="shared" si="1"/>
      </c>
      <c r="G19" s="40" t="s">
        <v>100</v>
      </c>
    </row>
    <row r="20" spans="1:7" ht="19.5" customHeight="1" thickBot="1">
      <c r="A20" s="3">
        <v>15</v>
      </c>
      <c r="B20" s="4" t="s">
        <v>21</v>
      </c>
      <c r="C20" s="5">
        <v>45.4</v>
      </c>
      <c r="D20" s="5">
        <f t="shared" si="0"/>
        <v>5.675</v>
      </c>
      <c r="E20" s="5">
        <v>4.35</v>
      </c>
      <c r="F20" s="38">
        <f t="shared" si="1"/>
      </c>
      <c r="G20" s="40"/>
    </row>
    <row r="21" spans="1:7" ht="19.5" customHeight="1" thickBot="1">
      <c r="A21" s="3">
        <v>16</v>
      </c>
      <c r="B21" s="4" t="s">
        <v>21</v>
      </c>
      <c r="C21" s="5">
        <v>38.8</v>
      </c>
      <c r="D21" s="5">
        <f t="shared" si="0"/>
        <v>4.85</v>
      </c>
      <c r="E21" s="5">
        <v>2.75</v>
      </c>
      <c r="F21" s="38">
        <f t="shared" si="1"/>
      </c>
      <c r="G21" s="40"/>
    </row>
    <row r="22" spans="1:7" ht="19.5" customHeight="1" thickBot="1">
      <c r="A22" s="3">
        <v>17</v>
      </c>
      <c r="B22" s="4" t="s">
        <v>21</v>
      </c>
      <c r="C22" s="5">
        <v>32.3</v>
      </c>
      <c r="D22" s="5">
        <f t="shared" si="0"/>
        <v>4.0375</v>
      </c>
      <c r="E22" s="5">
        <v>2.8</v>
      </c>
      <c r="F22" s="38">
        <f t="shared" si="1"/>
      </c>
      <c r="G22" s="40"/>
    </row>
    <row r="23" spans="1:10" ht="19.5" customHeight="1" thickBot="1">
      <c r="A23" s="3">
        <v>18</v>
      </c>
      <c r="B23" s="4" t="s">
        <v>21</v>
      </c>
      <c r="C23" s="5">
        <v>46.8</v>
      </c>
      <c r="D23" s="5">
        <f t="shared" si="0"/>
        <v>5.85</v>
      </c>
      <c r="E23" s="5">
        <v>4.15</v>
      </c>
      <c r="F23" s="38">
        <f t="shared" si="1"/>
      </c>
      <c r="G23" s="38"/>
      <c r="I23" t="s">
        <v>80</v>
      </c>
      <c r="J23">
        <f>MAX(E18:E28)</f>
        <v>4.7</v>
      </c>
    </row>
    <row r="24" spans="1:10" ht="19.5" customHeight="1" thickBot="1">
      <c r="A24" s="3">
        <v>19</v>
      </c>
      <c r="B24" s="4" t="s">
        <v>21</v>
      </c>
      <c r="C24" s="5">
        <v>49.8</v>
      </c>
      <c r="D24" s="5">
        <f t="shared" si="0"/>
        <v>6.225</v>
      </c>
      <c r="E24" s="5">
        <v>4.7</v>
      </c>
      <c r="F24" s="38">
        <f t="shared" si="1"/>
      </c>
      <c r="G24" s="40"/>
      <c r="I24" t="s">
        <v>81</v>
      </c>
      <c r="J24">
        <f>MIN(E18:E28)</f>
        <v>2.75</v>
      </c>
    </row>
    <row r="25" spans="1:7" ht="19.5" customHeight="1" thickBot="1">
      <c r="A25" s="3">
        <v>20</v>
      </c>
      <c r="B25" s="4" t="s">
        <v>21</v>
      </c>
      <c r="C25" s="5">
        <v>23.6</v>
      </c>
      <c r="D25" s="5">
        <f t="shared" si="0"/>
        <v>2.95</v>
      </c>
      <c r="E25" s="5">
        <v>4.7</v>
      </c>
      <c r="F25" s="38">
        <f t="shared" si="1"/>
        <v>1</v>
      </c>
      <c r="G25" s="38" t="s">
        <v>100</v>
      </c>
    </row>
    <row r="26" spans="1:7" ht="19.5" customHeight="1" thickBot="1">
      <c r="A26" s="3">
        <v>21</v>
      </c>
      <c r="B26" s="4" t="s">
        <v>21</v>
      </c>
      <c r="C26" s="5">
        <v>37.8</v>
      </c>
      <c r="D26" s="5">
        <f t="shared" si="0"/>
        <v>4.725</v>
      </c>
      <c r="E26" s="5">
        <v>3.7</v>
      </c>
      <c r="F26" s="38">
        <f t="shared" si="1"/>
      </c>
      <c r="G26" s="40"/>
    </row>
    <row r="27" spans="1:7" ht="19.5" customHeight="1" thickBot="1">
      <c r="A27" s="3">
        <v>22</v>
      </c>
      <c r="B27" s="4" t="s">
        <v>21</v>
      </c>
      <c r="C27" s="5">
        <v>39.9</v>
      </c>
      <c r="D27" s="5">
        <f t="shared" si="0"/>
        <v>4.9875</v>
      </c>
      <c r="E27" s="5">
        <v>2.95</v>
      </c>
      <c r="F27" s="38">
        <f t="shared" si="1"/>
      </c>
      <c r="G27" s="38"/>
    </row>
    <row r="28" spans="1:7" ht="19.5" customHeight="1" thickBot="1">
      <c r="A28" s="3">
        <v>23</v>
      </c>
      <c r="B28" s="4" t="s">
        <v>21</v>
      </c>
      <c r="C28" s="5">
        <v>40.5</v>
      </c>
      <c r="D28" s="5">
        <f t="shared" si="0"/>
        <v>5.0625</v>
      </c>
      <c r="E28" s="5">
        <v>2.9</v>
      </c>
      <c r="F28" s="38">
        <f t="shared" si="1"/>
      </c>
      <c r="G28" s="38"/>
    </row>
    <row r="29" spans="1:7" ht="19.5" customHeight="1" thickBot="1">
      <c r="A29" s="3">
        <v>24</v>
      </c>
      <c r="B29" s="4" t="s">
        <v>20</v>
      </c>
      <c r="C29" s="5">
        <v>31.2</v>
      </c>
      <c r="D29" s="5">
        <f t="shared" si="0"/>
        <v>3.9</v>
      </c>
      <c r="E29" s="5">
        <v>3.9</v>
      </c>
      <c r="F29" s="38">
        <f t="shared" si="1"/>
      </c>
      <c r="G29" s="38"/>
    </row>
    <row r="30" spans="1:7" ht="19.5" customHeight="1" thickBot="1">
      <c r="A30" s="3">
        <v>25</v>
      </c>
      <c r="B30" s="4" t="s">
        <v>21</v>
      </c>
      <c r="C30" s="5"/>
      <c r="D30" s="5">
        <f t="shared" si="0"/>
        <v>0</v>
      </c>
      <c r="E30" s="5"/>
      <c r="F30" s="38">
        <f t="shared" si="1"/>
      </c>
      <c r="G30" s="40"/>
    </row>
    <row r="31" spans="1:7" ht="19.5" customHeight="1" thickBot="1">
      <c r="A31" s="3">
        <v>26</v>
      </c>
      <c r="B31" s="4" t="s">
        <v>21</v>
      </c>
      <c r="C31" s="5"/>
      <c r="D31" s="5">
        <f t="shared" si="0"/>
        <v>0</v>
      </c>
      <c r="E31" s="5"/>
      <c r="F31" s="38">
        <f t="shared" si="1"/>
      </c>
      <c r="G31" s="38"/>
    </row>
    <row r="32" spans="1:7" ht="19.5" customHeight="1" thickBot="1">
      <c r="A32" s="3">
        <v>27</v>
      </c>
      <c r="B32" s="4" t="s">
        <v>21</v>
      </c>
      <c r="C32" s="5"/>
      <c r="D32" s="5">
        <f t="shared" si="0"/>
        <v>0</v>
      </c>
      <c r="E32" s="5"/>
      <c r="F32" s="38">
        <f t="shared" si="1"/>
      </c>
      <c r="G32" s="38"/>
    </row>
    <row r="33" spans="1:7" ht="19.5" customHeight="1" thickBot="1">
      <c r="A33" s="3">
        <v>28</v>
      </c>
      <c r="B33" s="4" t="s">
        <v>21</v>
      </c>
      <c r="C33" s="5"/>
      <c r="D33" s="5">
        <f t="shared" si="0"/>
        <v>0</v>
      </c>
      <c r="E33" s="5"/>
      <c r="F33" s="38">
        <f t="shared" si="1"/>
      </c>
      <c r="G33" s="38"/>
    </row>
    <row r="34" spans="1:7" ht="19.5" customHeight="1" thickBot="1">
      <c r="A34" s="3">
        <v>29</v>
      </c>
      <c r="B34" s="4" t="s">
        <v>21</v>
      </c>
      <c r="C34" s="5"/>
      <c r="D34" s="5">
        <f t="shared" si="0"/>
        <v>0</v>
      </c>
      <c r="E34" s="5"/>
      <c r="F34" s="38">
        <f t="shared" si="1"/>
      </c>
      <c r="G34" s="38"/>
    </row>
    <row r="35" spans="1:7" ht="19.5" customHeight="1" thickBot="1">
      <c r="A35" s="3">
        <v>30</v>
      </c>
      <c r="B35" s="4" t="s">
        <v>21</v>
      </c>
      <c r="C35" s="5"/>
      <c r="D35" s="5">
        <f t="shared" si="0"/>
        <v>0</v>
      </c>
      <c r="E35" s="5"/>
      <c r="F35" s="38">
        <f t="shared" si="1"/>
      </c>
      <c r="G35" s="40"/>
    </row>
    <row r="36" spans="1:7" ht="19.5" customHeight="1" thickBot="1">
      <c r="A36" s="3">
        <v>31</v>
      </c>
      <c r="B36" s="4" t="s">
        <v>21</v>
      </c>
      <c r="C36" s="5"/>
      <c r="D36" s="5">
        <f t="shared" si="0"/>
        <v>0</v>
      </c>
      <c r="E36" s="5"/>
      <c r="F36" s="38">
        <f t="shared" si="1"/>
      </c>
      <c r="G36" s="38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7.25" thickBot="1">
      <c r="A41" s="49" t="s">
        <v>88</v>
      </c>
      <c r="B41" s="50">
        <v>13</v>
      </c>
      <c r="C41" s="52"/>
      <c r="D41" s="47" t="s">
        <v>84</v>
      </c>
      <c r="E41" s="43">
        <f>100%-E42</f>
        <v>0.7916666666666666</v>
      </c>
      <c r="F41" s="47" t="s">
        <v>86</v>
      </c>
      <c r="G41" s="48">
        <f>B41+B42-G42</f>
        <v>19</v>
      </c>
    </row>
    <row r="42" spans="1:7" ht="17.25" thickBot="1">
      <c r="A42" s="42" t="s">
        <v>89</v>
      </c>
      <c r="B42" s="51">
        <v>11</v>
      </c>
      <c r="C42" s="41"/>
      <c r="D42" s="45" t="s">
        <v>85</v>
      </c>
      <c r="E42" s="43">
        <f>G42/(B42+B41)</f>
        <v>0.20833333333333334</v>
      </c>
      <c r="F42" s="46" t="s">
        <v>87</v>
      </c>
      <c r="G42" s="44">
        <f>SUM(F6:F40)</f>
        <v>5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17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zoomScale="80" zoomScaleNormal="80" workbookViewId="0" topLeftCell="A1">
      <selection activeCell="G46" sqref="A1:G46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  <col min="9" max="9" width="14.00390625" style="0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spans="1:6" ht="24" customHeight="1" thickBot="1">
      <c r="A3" s="10" t="s">
        <v>101</v>
      </c>
      <c r="D3" s="10" t="s">
        <v>106</v>
      </c>
      <c r="F3" s="10" t="s">
        <v>107</v>
      </c>
    </row>
    <row r="4" spans="1:10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  <c r="I4" t="s">
        <v>91</v>
      </c>
      <c r="J4">
        <f>AVERAGE(E6:E21)</f>
        <v>2.44375</v>
      </c>
    </row>
    <row r="5" spans="1:10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  <c r="I5" t="s">
        <v>92</v>
      </c>
      <c r="J5">
        <f>AVERAGE(E22:E36)</f>
        <v>1.9799999999999998</v>
      </c>
    </row>
    <row r="6" spans="1:10" ht="19.5" customHeight="1" thickBot="1">
      <c r="A6" s="3">
        <v>1</v>
      </c>
      <c r="B6" s="4" t="s">
        <v>20</v>
      </c>
      <c r="C6" s="5">
        <v>53.9</v>
      </c>
      <c r="D6" s="5">
        <f aca="true" t="shared" si="0" ref="D6:D40">C6/8</f>
        <v>6.7375</v>
      </c>
      <c r="E6" s="5">
        <v>3.4</v>
      </c>
      <c r="F6" s="38">
        <f aca="true" t="shared" si="1" ref="F6:F40">IF(E6&gt;D6,1,"")</f>
      </c>
      <c r="G6" s="38"/>
      <c r="I6" t="s">
        <v>78</v>
      </c>
      <c r="J6">
        <f>MAX(E6:E21)</f>
        <v>3.9</v>
      </c>
    </row>
    <row r="7" spans="1:10" ht="19.5" customHeight="1" thickBot="1">
      <c r="A7" s="3">
        <v>2</v>
      </c>
      <c r="B7" s="4" t="s">
        <v>20</v>
      </c>
      <c r="C7" s="5">
        <v>42.5</v>
      </c>
      <c r="D7" s="5">
        <f t="shared" si="0"/>
        <v>5.3125</v>
      </c>
      <c r="E7" s="5">
        <v>2.5</v>
      </c>
      <c r="F7" s="38">
        <f t="shared" si="1"/>
      </c>
      <c r="G7" s="38"/>
      <c r="I7" t="s">
        <v>79</v>
      </c>
      <c r="J7">
        <f>MIN(E6:E21)</f>
        <v>0.8</v>
      </c>
    </row>
    <row r="8" spans="1:7" ht="19.5" customHeight="1" thickBot="1">
      <c r="A8" s="3">
        <v>3</v>
      </c>
      <c r="B8" s="4" t="s">
        <v>20</v>
      </c>
      <c r="C8" s="5">
        <v>29.4</v>
      </c>
      <c r="D8" s="5">
        <f t="shared" si="0"/>
        <v>3.675</v>
      </c>
      <c r="E8" s="5">
        <v>1.6</v>
      </c>
      <c r="F8" s="38">
        <f t="shared" si="1"/>
      </c>
      <c r="G8" s="38"/>
    </row>
    <row r="9" spans="1:7" ht="19.5" customHeight="1" thickBot="1">
      <c r="A9" s="3">
        <v>4</v>
      </c>
      <c r="B9" s="4" t="s">
        <v>20</v>
      </c>
      <c r="C9" s="5">
        <v>51.4</v>
      </c>
      <c r="D9" s="5">
        <f t="shared" si="0"/>
        <v>6.425</v>
      </c>
      <c r="E9" s="5">
        <v>3.3</v>
      </c>
      <c r="F9" s="38">
        <f t="shared" si="1"/>
      </c>
      <c r="G9" s="40"/>
    </row>
    <row r="10" spans="1:7" ht="19.5" customHeight="1" thickBot="1">
      <c r="A10" s="3">
        <v>5</v>
      </c>
      <c r="B10" s="4" t="s">
        <v>20</v>
      </c>
      <c r="C10" s="5">
        <v>33</v>
      </c>
      <c r="D10" s="5">
        <f t="shared" si="0"/>
        <v>4.125</v>
      </c>
      <c r="E10" s="5">
        <v>2.5</v>
      </c>
      <c r="F10" s="38">
        <f t="shared" si="1"/>
      </c>
      <c r="G10" s="38"/>
    </row>
    <row r="11" spans="1:7" ht="19.5" customHeight="1" thickBot="1">
      <c r="A11" s="3">
        <v>6</v>
      </c>
      <c r="B11" s="4" t="s">
        <v>20</v>
      </c>
      <c r="C11" s="5">
        <v>34</v>
      </c>
      <c r="D11" s="5">
        <f t="shared" si="0"/>
        <v>4.25</v>
      </c>
      <c r="E11" s="5">
        <v>1.1</v>
      </c>
      <c r="F11" s="38">
        <f t="shared" si="1"/>
      </c>
      <c r="G11" s="38"/>
    </row>
    <row r="12" spans="1:7" ht="19.5" customHeight="1" thickBot="1">
      <c r="A12" s="3">
        <v>7</v>
      </c>
      <c r="B12" s="4" t="s">
        <v>20</v>
      </c>
      <c r="C12" s="5">
        <v>60.9</v>
      </c>
      <c r="D12" s="5">
        <f t="shared" si="0"/>
        <v>7.6125</v>
      </c>
      <c r="E12" s="5">
        <v>2.2</v>
      </c>
      <c r="F12" s="38">
        <f t="shared" si="1"/>
      </c>
      <c r="G12" s="38"/>
    </row>
    <row r="13" spans="1:7" ht="19.5" customHeight="1" thickBot="1">
      <c r="A13" s="3">
        <v>8</v>
      </c>
      <c r="B13" s="4" t="s">
        <v>20</v>
      </c>
      <c r="C13" s="5">
        <v>39.3</v>
      </c>
      <c r="D13" s="5">
        <f t="shared" si="0"/>
        <v>4.9125</v>
      </c>
      <c r="E13" s="5">
        <v>2.8</v>
      </c>
      <c r="F13" s="38">
        <f t="shared" si="1"/>
      </c>
      <c r="G13" s="38"/>
    </row>
    <row r="14" spans="1:7" ht="19.5" customHeight="1" thickBot="1">
      <c r="A14" s="3">
        <v>9</v>
      </c>
      <c r="B14" s="4" t="s">
        <v>20</v>
      </c>
      <c r="C14" s="5">
        <v>34.5</v>
      </c>
      <c r="D14" s="5">
        <f t="shared" si="0"/>
        <v>4.3125</v>
      </c>
      <c r="E14" s="5">
        <v>2.8</v>
      </c>
      <c r="F14" s="38">
        <f t="shared" si="1"/>
      </c>
      <c r="G14" s="38"/>
    </row>
    <row r="15" spans="1:7" ht="19.5" customHeight="1" thickBot="1">
      <c r="A15" s="3">
        <v>10</v>
      </c>
      <c r="B15" s="4" t="s">
        <v>20</v>
      </c>
      <c r="C15" s="5">
        <v>42.2</v>
      </c>
      <c r="D15" s="5">
        <f t="shared" si="0"/>
        <v>5.275</v>
      </c>
      <c r="E15" s="5">
        <v>1.6</v>
      </c>
      <c r="F15" s="38">
        <f t="shared" si="1"/>
      </c>
      <c r="G15" s="38"/>
    </row>
    <row r="16" spans="1:7" ht="19.5" customHeight="1" thickBot="1">
      <c r="A16" s="3">
        <v>11</v>
      </c>
      <c r="B16" s="4" t="s">
        <v>20</v>
      </c>
      <c r="C16" s="5">
        <v>28.5</v>
      </c>
      <c r="D16" s="5">
        <f t="shared" si="0"/>
        <v>3.5625</v>
      </c>
      <c r="E16" s="5">
        <v>3.4</v>
      </c>
      <c r="F16" s="38">
        <f t="shared" si="1"/>
      </c>
      <c r="G16" s="38"/>
    </row>
    <row r="17" spans="1:7" ht="19.5" customHeight="1" thickBot="1">
      <c r="A17" s="3">
        <v>12</v>
      </c>
      <c r="B17" s="4" t="s">
        <v>20</v>
      </c>
      <c r="C17" s="5">
        <v>39</v>
      </c>
      <c r="D17" s="5">
        <f t="shared" si="0"/>
        <v>4.875</v>
      </c>
      <c r="E17" s="5">
        <v>2.9</v>
      </c>
      <c r="F17" s="38">
        <f t="shared" si="1"/>
      </c>
      <c r="G17" s="38" t="s">
        <v>94</v>
      </c>
    </row>
    <row r="18" spans="1:7" ht="19.5" customHeight="1" thickBot="1">
      <c r="A18" s="3">
        <v>13</v>
      </c>
      <c r="B18" s="4" t="s">
        <v>20</v>
      </c>
      <c r="C18" s="5">
        <v>54.9</v>
      </c>
      <c r="D18" s="5">
        <f t="shared" si="0"/>
        <v>6.8625</v>
      </c>
      <c r="E18" s="5">
        <v>2.6</v>
      </c>
      <c r="F18" s="38">
        <f t="shared" si="1"/>
      </c>
      <c r="G18" s="38"/>
    </row>
    <row r="19" spans="1:7" ht="19.5" customHeight="1" thickBot="1">
      <c r="A19" s="3">
        <v>14</v>
      </c>
      <c r="B19" s="4" t="s">
        <v>20</v>
      </c>
      <c r="C19" s="5">
        <v>36.7</v>
      </c>
      <c r="D19" s="5">
        <f t="shared" si="0"/>
        <v>4.5875</v>
      </c>
      <c r="E19" s="5">
        <v>3.9</v>
      </c>
      <c r="F19" s="38">
        <f t="shared" si="1"/>
      </c>
      <c r="G19" s="38" t="s">
        <v>94</v>
      </c>
    </row>
    <row r="20" spans="1:7" ht="19.5" customHeight="1" thickBot="1">
      <c r="A20" s="3">
        <v>15</v>
      </c>
      <c r="B20" s="4" t="s">
        <v>20</v>
      </c>
      <c r="C20" s="5">
        <v>26.3</v>
      </c>
      <c r="D20" s="5">
        <f t="shared" si="0"/>
        <v>3.2875</v>
      </c>
      <c r="E20" s="5">
        <v>0.8</v>
      </c>
      <c r="F20" s="38">
        <f t="shared" si="1"/>
      </c>
      <c r="G20" s="38" t="s">
        <v>94</v>
      </c>
    </row>
    <row r="21" spans="1:7" ht="19.5" customHeight="1" thickBot="1">
      <c r="A21" s="3">
        <v>16</v>
      </c>
      <c r="B21" s="4" t="s">
        <v>20</v>
      </c>
      <c r="C21" s="5">
        <v>42.3</v>
      </c>
      <c r="D21" s="5">
        <f t="shared" si="0"/>
        <v>5.2875</v>
      </c>
      <c r="E21" s="5">
        <v>1.7</v>
      </c>
      <c r="F21" s="38">
        <f t="shared" si="1"/>
      </c>
      <c r="G21" s="38"/>
    </row>
    <row r="22" spans="1:7" ht="19.5" customHeight="1" thickBot="1">
      <c r="A22" s="3">
        <v>17</v>
      </c>
      <c r="B22" s="4" t="s">
        <v>21</v>
      </c>
      <c r="C22" s="5">
        <v>38.1</v>
      </c>
      <c r="D22" s="5">
        <f t="shared" si="0"/>
        <v>4.7625</v>
      </c>
      <c r="E22" s="5">
        <v>2.4</v>
      </c>
      <c r="F22" s="38">
        <f t="shared" si="1"/>
      </c>
      <c r="G22" s="38"/>
    </row>
    <row r="23" spans="1:10" ht="19.5" customHeight="1" thickBot="1">
      <c r="A23" s="3">
        <v>18</v>
      </c>
      <c r="B23" s="4" t="s">
        <v>21</v>
      </c>
      <c r="C23" s="5">
        <v>42.4</v>
      </c>
      <c r="D23" s="5">
        <f t="shared" si="0"/>
        <v>5.3</v>
      </c>
      <c r="E23" s="5">
        <v>1.4</v>
      </c>
      <c r="F23" s="38">
        <f t="shared" si="1"/>
      </c>
      <c r="G23" s="38"/>
      <c r="I23" t="s">
        <v>80</v>
      </c>
      <c r="J23">
        <f>MAX(E22:E36)</f>
        <v>3.9</v>
      </c>
    </row>
    <row r="24" spans="1:10" ht="19.5" customHeight="1" thickBot="1">
      <c r="A24" s="3">
        <v>19</v>
      </c>
      <c r="B24" s="4" t="s">
        <v>21</v>
      </c>
      <c r="C24" s="5">
        <v>29.1</v>
      </c>
      <c r="D24" s="5">
        <f t="shared" si="0"/>
        <v>3.6375</v>
      </c>
      <c r="E24" s="5">
        <v>2.2</v>
      </c>
      <c r="F24" s="38">
        <f t="shared" si="1"/>
      </c>
      <c r="G24" s="38" t="s">
        <v>94</v>
      </c>
      <c r="I24" t="s">
        <v>81</v>
      </c>
      <c r="J24">
        <f>MIN(E22:E36)</f>
        <v>0.9</v>
      </c>
    </row>
    <row r="25" spans="1:7" ht="19.5" customHeight="1" thickBot="1">
      <c r="A25" s="3">
        <v>20</v>
      </c>
      <c r="B25" s="4" t="s">
        <v>21</v>
      </c>
      <c r="C25" s="5">
        <v>34</v>
      </c>
      <c r="D25" s="5">
        <f t="shared" si="0"/>
        <v>4.25</v>
      </c>
      <c r="E25" s="5">
        <v>1.5</v>
      </c>
      <c r="F25" s="38">
        <f t="shared" si="1"/>
      </c>
      <c r="G25" s="38"/>
    </row>
    <row r="26" spans="1:7" ht="19.5" customHeight="1" thickBot="1">
      <c r="A26" s="3">
        <v>21</v>
      </c>
      <c r="B26" s="4" t="s">
        <v>21</v>
      </c>
      <c r="C26" s="5">
        <v>40.6</v>
      </c>
      <c r="D26" s="5">
        <f t="shared" si="0"/>
        <v>5.075</v>
      </c>
      <c r="E26" s="5">
        <v>1.2</v>
      </c>
      <c r="F26" s="38">
        <f t="shared" si="1"/>
      </c>
      <c r="G26" s="38"/>
    </row>
    <row r="27" spans="1:7" ht="19.5" customHeight="1" thickBot="1">
      <c r="A27" s="3">
        <v>22</v>
      </c>
      <c r="B27" s="4" t="s">
        <v>21</v>
      </c>
      <c r="C27" s="5">
        <v>58.8</v>
      </c>
      <c r="D27" s="5">
        <f t="shared" si="0"/>
        <v>7.35</v>
      </c>
      <c r="E27" s="5">
        <v>3.9</v>
      </c>
      <c r="F27" s="38">
        <f t="shared" si="1"/>
      </c>
      <c r="G27" s="38"/>
    </row>
    <row r="28" spans="1:7" ht="19.5" customHeight="1" thickBot="1">
      <c r="A28" s="3">
        <v>23</v>
      </c>
      <c r="B28" s="4" t="s">
        <v>21</v>
      </c>
      <c r="C28" s="5">
        <v>29.2</v>
      </c>
      <c r="D28" s="5">
        <f t="shared" si="0"/>
        <v>3.65</v>
      </c>
      <c r="E28" s="5">
        <v>1.7</v>
      </c>
      <c r="F28" s="38">
        <f t="shared" si="1"/>
      </c>
      <c r="G28" s="40"/>
    </row>
    <row r="29" spans="1:7" ht="19.5" customHeight="1" thickBot="1">
      <c r="A29" s="3">
        <v>24</v>
      </c>
      <c r="B29" s="4" t="s">
        <v>21</v>
      </c>
      <c r="C29" s="5">
        <v>37.7</v>
      </c>
      <c r="D29" s="5">
        <f t="shared" si="0"/>
        <v>4.7125</v>
      </c>
      <c r="E29" s="5">
        <v>2.9</v>
      </c>
      <c r="F29" s="38">
        <f t="shared" si="1"/>
      </c>
      <c r="G29" s="38"/>
    </row>
    <row r="30" spans="1:7" ht="19.5" customHeight="1" thickBot="1">
      <c r="A30" s="3">
        <v>25</v>
      </c>
      <c r="B30" s="4" t="s">
        <v>21</v>
      </c>
      <c r="C30" s="5">
        <v>47.3</v>
      </c>
      <c r="D30" s="5">
        <f t="shared" si="0"/>
        <v>5.9125</v>
      </c>
      <c r="E30" s="5">
        <v>2.2</v>
      </c>
      <c r="F30" s="38">
        <f t="shared" si="1"/>
      </c>
      <c r="G30" s="38"/>
    </row>
    <row r="31" spans="1:7" ht="19.5" customHeight="1" thickBot="1">
      <c r="A31" s="3">
        <v>26</v>
      </c>
      <c r="B31" s="4" t="s">
        <v>21</v>
      </c>
      <c r="C31" s="5">
        <v>36.2</v>
      </c>
      <c r="D31" s="5">
        <f t="shared" si="0"/>
        <v>4.525</v>
      </c>
      <c r="E31" s="5">
        <v>1.8</v>
      </c>
      <c r="F31" s="38">
        <f t="shared" si="1"/>
      </c>
      <c r="G31" s="38"/>
    </row>
    <row r="32" spans="1:7" ht="19.5" customHeight="1" thickBot="1">
      <c r="A32" s="3">
        <v>27</v>
      </c>
      <c r="B32" s="4" t="s">
        <v>21</v>
      </c>
      <c r="C32" s="5">
        <v>43.8</v>
      </c>
      <c r="D32" s="5">
        <f t="shared" si="0"/>
        <v>5.475</v>
      </c>
      <c r="E32" s="5">
        <v>2.9</v>
      </c>
      <c r="F32" s="38">
        <f t="shared" si="1"/>
      </c>
      <c r="G32" s="38"/>
    </row>
    <row r="33" spans="1:7" ht="19.5" customHeight="1" thickBot="1">
      <c r="A33" s="3">
        <v>28</v>
      </c>
      <c r="B33" s="4" t="s">
        <v>21</v>
      </c>
      <c r="C33" s="5">
        <v>47.9</v>
      </c>
      <c r="D33" s="5">
        <f t="shared" si="0"/>
        <v>5.9875</v>
      </c>
      <c r="E33" s="5">
        <v>2</v>
      </c>
      <c r="F33" s="38">
        <f t="shared" si="1"/>
      </c>
      <c r="G33" s="38"/>
    </row>
    <row r="34" spans="1:7" ht="19.5" customHeight="1" thickBot="1">
      <c r="A34" s="3">
        <v>29</v>
      </c>
      <c r="B34" s="4" t="s">
        <v>21</v>
      </c>
      <c r="C34" s="5">
        <v>41.3</v>
      </c>
      <c r="D34" s="5">
        <f t="shared" si="0"/>
        <v>5.1625</v>
      </c>
      <c r="E34" s="5">
        <v>0.9</v>
      </c>
      <c r="F34" s="38">
        <f t="shared" si="1"/>
      </c>
      <c r="G34" s="38"/>
    </row>
    <row r="35" spans="1:7" ht="19.5" customHeight="1" thickBot="1">
      <c r="A35" s="3">
        <v>30</v>
      </c>
      <c r="B35" s="4" t="s">
        <v>21</v>
      </c>
      <c r="C35" s="5">
        <v>32.2</v>
      </c>
      <c r="D35" s="5">
        <f t="shared" si="0"/>
        <v>4.025</v>
      </c>
      <c r="E35" s="5">
        <v>1</v>
      </c>
      <c r="F35" s="38">
        <f t="shared" si="1"/>
      </c>
      <c r="G35" s="38"/>
    </row>
    <row r="36" spans="1:7" ht="19.5" customHeight="1" thickBot="1">
      <c r="A36" s="3">
        <v>31</v>
      </c>
      <c r="B36" s="4" t="s">
        <v>21</v>
      </c>
      <c r="C36" s="5">
        <v>62.8</v>
      </c>
      <c r="D36" s="5">
        <f t="shared" si="0"/>
        <v>7.85</v>
      </c>
      <c r="E36" s="5">
        <v>1.7</v>
      </c>
      <c r="F36" s="38">
        <f t="shared" si="1"/>
      </c>
      <c r="G36" s="40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7.25" thickBot="1">
      <c r="A41" s="49" t="s">
        <v>88</v>
      </c>
      <c r="B41" s="50">
        <v>16</v>
      </c>
      <c r="C41" s="52"/>
      <c r="D41" s="47" t="s">
        <v>84</v>
      </c>
      <c r="E41" s="43">
        <f>100%-E42</f>
        <v>1</v>
      </c>
      <c r="F41" s="47" t="s">
        <v>86</v>
      </c>
      <c r="G41" s="48">
        <f>B41+B42-G42</f>
        <v>31</v>
      </c>
    </row>
    <row r="42" spans="1:7" ht="17.25" thickBot="1">
      <c r="A42" s="42" t="s">
        <v>89</v>
      </c>
      <c r="B42" s="51">
        <v>15</v>
      </c>
      <c r="C42" s="41"/>
      <c r="D42" s="45" t="s">
        <v>85</v>
      </c>
      <c r="E42" s="43">
        <f>G42/(B42+B41)</f>
        <v>0</v>
      </c>
      <c r="F42" s="46" t="s">
        <v>87</v>
      </c>
      <c r="G42" s="44">
        <f>SUM(F6:F40)</f>
        <v>0</v>
      </c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17</v>
      </c>
    </row>
  </sheetData>
  <mergeCells count="4">
    <mergeCell ref="A2:G2"/>
    <mergeCell ref="A4:A5"/>
    <mergeCell ref="B4:B5"/>
    <mergeCell ref="G4:G5"/>
  </mergeCells>
  <printOptions/>
  <pageMargins left="0.61" right="0.24" top="0.61" bottom="0.37" header="0.25" footer="0.27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6"/>
  <sheetViews>
    <sheetView zoomScale="80" zoomScaleNormal="80" workbookViewId="0" topLeftCell="A1">
      <selection activeCell="C8" sqref="C8"/>
    </sheetView>
  </sheetViews>
  <sheetFormatPr defaultColWidth="9.00390625" defaultRowHeight="16.5"/>
  <cols>
    <col min="1" max="1" width="8.875" style="0" customWidth="1"/>
    <col min="2" max="2" width="14.75390625" style="0" customWidth="1"/>
    <col min="3" max="3" width="13.625" style="0" customWidth="1"/>
    <col min="4" max="4" width="18.00390625" style="0" customWidth="1"/>
    <col min="5" max="5" width="19.75390625" style="0" customWidth="1"/>
    <col min="6" max="6" width="13.625" style="0" customWidth="1"/>
    <col min="7" max="7" width="12.875" style="39" customWidth="1"/>
  </cols>
  <sheetData>
    <row r="2" spans="1:7" ht="21">
      <c r="A2" s="69" t="s">
        <v>114</v>
      </c>
      <c r="B2" s="69"/>
      <c r="C2" s="69"/>
      <c r="D2" s="69"/>
      <c r="E2" s="69"/>
      <c r="F2" s="69"/>
      <c r="G2" s="69"/>
    </row>
    <row r="3" ht="24" customHeight="1" thickBot="1">
      <c r="A3" s="10" t="s">
        <v>18</v>
      </c>
    </row>
    <row r="4" spans="1:7" ht="21" customHeight="1">
      <c r="A4" s="70" t="s">
        <v>0</v>
      </c>
      <c r="B4" s="72" t="s">
        <v>1</v>
      </c>
      <c r="C4" s="1" t="s">
        <v>2</v>
      </c>
      <c r="D4" s="1" t="s">
        <v>4</v>
      </c>
      <c r="E4" s="1" t="s">
        <v>6</v>
      </c>
      <c r="F4" s="1" t="s">
        <v>8</v>
      </c>
      <c r="G4" s="72" t="s">
        <v>82</v>
      </c>
    </row>
    <row r="5" spans="1:7" ht="21" customHeight="1" thickBot="1">
      <c r="A5" s="71"/>
      <c r="B5" s="73"/>
      <c r="C5" s="2" t="s">
        <v>3</v>
      </c>
      <c r="D5" s="2" t="s">
        <v>5</v>
      </c>
      <c r="E5" s="2" t="s">
        <v>7</v>
      </c>
      <c r="F5" s="2" t="s">
        <v>9</v>
      </c>
      <c r="G5" s="73"/>
    </row>
    <row r="6" spans="1:7" ht="19.5" customHeight="1" thickBot="1">
      <c r="A6" s="3">
        <v>1</v>
      </c>
      <c r="B6" s="4" t="s">
        <v>10</v>
      </c>
      <c r="C6" s="5"/>
      <c r="D6" s="5">
        <f aca="true" t="shared" si="0" ref="D6:D40">C6/8</f>
        <v>0</v>
      </c>
      <c r="E6" s="5"/>
      <c r="F6" s="38">
        <f>IF(E6&gt;D6,"X","")</f>
      </c>
      <c r="G6" s="38"/>
    </row>
    <row r="7" spans="1:7" ht="19.5" customHeight="1" thickBot="1">
      <c r="A7" s="3">
        <v>2</v>
      </c>
      <c r="B7" s="4" t="s">
        <v>10</v>
      </c>
      <c r="C7" s="5"/>
      <c r="D7" s="5">
        <f t="shared" si="0"/>
        <v>0</v>
      </c>
      <c r="E7" s="5"/>
      <c r="F7" s="38">
        <f aca="true" t="shared" si="1" ref="F7:F40">IF(E7&gt;D7,"X","")</f>
      </c>
      <c r="G7" s="38"/>
    </row>
    <row r="8" spans="1:7" ht="19.5" customHeight="1" thickBot="1">
      <c r="A8" s="3">
        <v>3</v>
      </c>
      <c r="B8" s="4" t="s">
        <v>10</v>
      </c>
      <c r="C8" s="5"/>
      <c r="D8" s="5">
        <f t="shared" si="0"/>
        <v>0</v>
      </c>
      <c r="E8" s="5"/>
      <c r="F8" s="38">
        <f t="shared" si="1"/>
      </c>
      <c r="G8" s="38"/>
    </row>
    <row r="9" spans="1:7" ht="19.5" customHeight="1" thickBot="1">
      <c r="A9" s="3">
        <v>4</v>
      </c>
      <c r="B9" s="4" t="s">
        <v>10</v>
      </c>
      <c r="C9" s="5"/>
      <c r="D9" s="5">
        <f t="shared" si="0"/>
        <v>0</v>
      </c>
      <c r="E9" s="5"/>
      <c r="F9" s="38">
        <f t="shared" si="1"/>
      </c>
      <c r="G9" s="38"/>
    </row>
    <row r="10" spans="1:7" ht="19.5" customHeight="1" thickBot="1">
      <c r="A10" s="3">
        <v>5</v>
      </c>
      <c r="B10" s="4" t="s">
        <v>10</v>
      </c>
      <c r="C10" s="5"/>
      <c r="D10" s="5">
        <f t="shared" si="0"/>
        <v>0</v>
      </c>
      <c r="E10" s="5"/>
      <c r="F10" s="38">
        <f t="shared" si="1"/>
      </c>
      <c r="G10" s="38"/>
    </row>
    <row r="11" spans="1:7" ht="19.5" customHeight="1" thickBot="1">
      <c r="A11" s="3">
        <v>6</v>
      </c>
      <c r="B11" s="4" t="s">
        <v>10</v>
      </c>
      <c r="C11" s="5"/>
      <c r="D11" s="5">
        <f t="shared" si="0"/>
        <v>0</v>
      </c>
      <c r="E11" s="5"/>
      <c r="F11" s="38">
        <f t="shared" si="1"/>
      </c>
      <c r="G11" s="38"/>
    </row>
    <row r="12" spans="1:7" ht="19.5" customHeight="1" thickBot="1">
      <c r="A12" s="3">
        <v>7</v>
      </c>
      <c r="B12" s="4" t="s">
        <v>10</v>
      </c>
      <c r="C12" s="5"/>
      <c r="D12" s="5">
        <f t="shared" si="0"/>
        <v>0</v>
      </c>
      <c r="E12" s="5"/>
      <c r="F12" s="38">
        <f t="shared" si="1"/>
      </c>
      <c r="G12" s="38"/>
    </row>
    <row r="13" spans="1:7" ht="19.5" customHeight="1" thickBot="1">
      <c r="A13" s="3">
        <v>8</v>
      </c>
      <c r="B13" s="4" t="s">
        <v>10</v>
      </c>
      <c r="C13" s="5"/>
      <c r="D13" s="5">
        <f t="shared" si="0"/>
        <v>0</v>
      </c>
      <c r="E13" s="5"/>
      <c r="F13" s="38">
        <f t="shared" si="1"/>
      </c>
      <c r="G13" s="38"/>
    </row>
    <row r="14" spans="1:7" ht="19.5" customHeight="1" thickBot="1">
      <c r="A14" s="3">
        <v>9</v>
      </c>
      <c r="B14" s="4" t="s">
        <v>10</v>
      </c>
      <c r="C14" s="5"/>
      <c r="D14" s="5">
        <f t="shared" si="0"/>
        <v>0</v>
      </c>
      <c r="E14" s="5"/>
      <c r="F14" s="38">
        <f t="shared" si="1"/>
      </c>
      <c r="G14" s="38"/>
    </row>
    <row r="15" spans="1:7" ht="19.5" customHeight="1" thickBot="1">
      <c r="A15" s="3">
        <v>10</v>
      </c>
      <c r="B15" s="4" t="s">
        <v>10</v>
      </c>
      <c r="C15" s="5"/>
      <c r="D15" s="5">
        <f t="shared" si="0"/>
        <v>0</v>
      </c>
      <c r="E15" s="5"/>
      <c r="F15" s="38">
        <f t="shared" si="1"/>
      </c>
      <c r="G15" s="38"/>
    </row>
    <row r="16" spans="1:7" ht="19.5" customHeight="1" thickBot="1">
      <c r="A16" s="3">
        <v>11</v>
      </c>
      <c r="B16" s="4" t="s">
        <v>10</v>
      </c>
      <c r="C16" s="5"/>
      <c r="D16" s="5">
        <f t="shared" si="0"/>
        <v>0</v>
      </c>
      <c r="E16" s="5"/>
      <c r="F16" s="38">
        <f t="shared" si="1"/>
      </c>
      <c r="G16" s="38"/>
    </row>
    <row r="17" spans="1:7" ht="19.5" customHeight="1" thickBot="1">
      <c r="A17" s="3">
        <v>12</v>
      </c>
      <c r="B17" s="4" t="s">
        <v>10</v>
      </c>
      <c r="C17" s="5"/>
      <c r="D17" s="5">
        <f t="shared" si="0"/>
        <v>0</v>
      </c>
      <c r="E17" s="5"/>
      <c r="F17" s="38">
        <f t="shared" si="1"/>
      </c>
      <c r="G17" s="38"/>
    </row>
    <row r="18" spans="1:7" ht="19.5" customHeight="1" thickBot="1">
      <c r="A18" s="3">
        <v>13</v>
      </c>
      <c r="B18" s="4" t="s">
        <v>10</v>
      </c>
      <c r="C18" s="5"/>
      <c r="D18" s="5">
        <f t="shared" si="0"/>
        <v>0</v>
      </c>
      <c r="E18" s="5"/>
      <c r="F18" s="38">
        <f t="shared" si="1"/>
      </c>
      <c r="G18" s="38"/>
    </row>
    <row r="19" spans="1:7" ht="19.5" customHeight="1" thickBot="1">
      <c r="A19" s="3">
        <v>14</v>
      </c>
      <c r="B19" s="4" t="s">
        <v>10</v>
      </c>
      <c r="C19" s="5"/>
      <c r="D19" s="5">
        <f t="shared" si="0"/>
        <v>0</v>
      </c>
      <c r="E19" s="5"/>
      <c r="F19" s="38">
        <f t="shared" si="1"/>
      </c>
      <c r="G19" s="38"/>
    </row>
    <row r="20" spans="1:7" ht="19.5" customHeight="1" thickBot="1">
      <c r="A20" s="3">
        <v>24</v>
      </c>
      <c r="B20" s="4" t="s">
        <v>10</v>
      </c>
      <c r="C20" s="5"/>
      <c r="D20" s="5">
        <f t="shared" si="0"/>
        <v>0</v>
      </c>
      <c r="E20" s="5"/>
      <c r="F20" s="38">
        <f t="shared" si="1"/>
      </c>
      <c r="G20" s="38"/>
    </row>
    <row r="21" spans="1:7" ht="19.5" customHeight="1" thickBot="1">
      <c r="A21" s="3">
        <v>15</v>
      </c>
      <c r="B21" s="4" t="s">
        <v>10</v>
      </c>
      <c r="C21" s="5"/>
      <c r="D21" s="5">
        <f t="shared" si="0"/>
        <v>0</v>
      </c>
      <c r="E21" s="5"/>
      <c r="F21" s="38">
        <f t="shared" si="1"/>
      </c>
      <c r="G21" s="38"/>
    </row>
    <row r="22" spans="1:7" ht="19.5" customHeight="1" thickBot="1">
      <c r="A22" s="3">
        <v>16</v>
      </c>
      <c r="B22" s="4" t="s">
        <v>10</v>
      </c>
      <c r="C22" s="5"/>
      <c r="D22" s="5">
        <f t="shared" si="0"/>
        <v>0</v>
      </c>
      <c r="E22" s="5"/>
      <c r="F22" s="38">
        <f t="shared" si="1"/>
      </c>
      <c r="G22" s="38"/>
    </row>
    <row r="23" spans="1:7" ht="19.5" customHeight="1" thickBot="1">
      <c r="A23" s="3">
        <v>17</v>
      </c>
      <c r="B23" s="4" t="s">
        <v>10</v>
      </c>
      <c r="C23" s="5"/>
      <c r="D23" s="5">
        <f t="shared" si="0"/>
        <v>0</v>
      </c>
      <c r="E23" s="5"/>
      <c r="F23" s="38">
        <f t="shared" si="1"/>
      </c>
      <c r="G23" s="38"/>
    </row>
    <row r="24" spans="1:7" ht="19.5" customHeight="1" thickBot="1">
      <c r="A24" s="3">
        <v>18</v>
      </c>
      <c r="B24" s="4" t="s">
        <v>10</v>
      </c>
      <c r="C24" s="5"/>
      <c r="D24" s="5">
        <f t="shared" si="0"/>
        <v>0</v>
      </c>
      <c r="E24" s="5"/>
      <c r="F24" s="38">
        <f t="shared" si="1"/>
      </c>
      <c r="G24" s="38"/>
    </row>
    <row r="25" spans="1:7" ht="19.5" customHeight="1" thickBot="1">
      <c r="A25" s="3">
        <v>19</v>
      </c>
      <c r="B25" s="4" t="s">
        <v>10</v>
      </c>
      <c r="C25" s="5"/>
      <c r="D25" s="5">
        <f t="shared" si="0"/>
        <v>0</v>
      </c>
      <c r="E25" s="5"/>
      <c r="F25" s="38">
        <f t="shared" si="1"/>
      </c>
      <c r="G25" s="38"/>
    </row>
    <row r="26" spans="1:7" ht="19.5" customHeight="1" thickBot="1">
      <c r="A26" s="3">
        <v>20</v>
      </c>
      <c r="B26" s="4" t="s">
        <v>10</v>
      </c>
      <c r="C26" s="5"/>
      <c r="D26" s="5">
        <f t="shared" si="0"/>
        <v>0</v>
      </c>
      <c r="E26" s="5"/>
      <c r="F26" s="38">
        <f t="shared" si="1"/>
      </c>
      <c r="G26" s="38"/>
    </row>
    <row r="27" spans="1:7" ht="19.5" customHeight="1" thickBot="1">
      <c r="A27" s="3">
        <v>21</v>
      </c>
      <c r="B27" s="4" t="s">
        <v>10</v>
      </c>
      <c r="C27" s="5"/>
      <c r="D27" s="5">
        <f t="shared" si="0"/>
        <v>0</v>
      </c>
      <c r="E27" s="5"/>
      <c r="F27" s="38">
        <f t="shared" si="1"/>
      </c>
      <c r="G27" s="38"/>
    </row>
    <row r="28" spans="1:7" ht="19.5" customHeight="1" thickBot="1">
      <c r="A28" s="3">
        <v>22</v>
      </c>
      <c r="B28" s="4" t="s">
        <v>10</v>
      </c>
      <c r="C28" s="5"/>
      <c r="D28" s="5">
        <f t="shared" si="0"/>
        <v>0</v>
      </c>
      <c r="E28" s="5"/>
      <c r="F28" s="38">
        <f t="shared" si="1"/>
      </c>
      <c r="G28" s="38"/>
    </row>
    <row r="29" spans="1:7" ht="19.5" customHeight="1" thickBot="1">
      <c r="A29" s="3">
        <v>23</v>
      </c>
      <c r="B29" s="4" t="s">
        <v>10</v>
      </c>
      <c r="C29" s="5"/>
      <c r="D29" s="5">
        <f t="shared" si="0"/>
        <v>0</v>
      </c>
      <c r="E29" s="5"/>
      <c r="F29" s="38">
        <f t="shared" si="1"/>
      </c>
      <c r="G29" s="38"/>
    </row>
    <row r="30" spans="1:7" ht="19.5" customHeight="1" thickBot="1">
      <c r="A30" s="3">
        <v>25</v>
      </c>
      <c r="B30" s="4" t="s">
        <v>10</v>
      </c>
      <c r="C30" s="5"/>
      <c r="D30" s="5">
        <f t="shared" si="0"/>
        <v>0</v>
      </c>
      <c r="E30" s="5"/>
      <c r="F30" s="38">
        <f t="shared" si="1"/>
      </c>
      <c r="G30" s="38"/>
    </row>
    <row r="31" spans="1:7" ht="19.5" customHeight="1" thickBot="1">
      <c r="A31" s="3">
        <v>26</v>
      </c>
      <c r="B31" s="4" t="s">
        <v>10</v>
      </c>
      <c r="C31" s="5"/>
      <c r="D31" s="5">
        <f t="shared" si="0"/>
        <v>0</v>
      </c>
      <c r="E31" s="5"/>
      <c r="F31" s="38">
        <f t="shared" si="1"/>
      </c>
      <c r="G31" s="38"/>
    </row>
    <row r="32" spans="1:7" ht="19.5" customHeight="1" thickBot="1">
      <c r="A32" s="3">
        <v>27</v>
      </c>
      <c r="B32" s="4" t="s">
        <v>10</v>
      </c>
      <c r="C32" s="5"/>
      <c r="D32" s="5">
        <f t="shared" si="0"/>
        <v>0</v>
      </c>
      <c r="E32" s="5"/>
      <c r="F32" s="38">
        <f t="shared" si="1"/>
      </c>
      <c r="G32" s="38"/>
    </row>
    <row r="33" spans="1:7" ht="19.5" customHeight="1" thickBot="1">
      <c r="A33" s="3">
        <v>28</v>
      </c>
      <c r="B33" s="4" t="s">
        <v>10</v>
      </c>
      <c r="C33" s="5"/>
      <c r="D33" s="5">
        <f t="shared" si="0"/>
        <v>0</v>
      </c>
      <c r="E33" s="5"/>
      <c r="F33" s="38">
        <f t="shared" si="1"/>
      </c>
      <c r="G33" s="38"/>
    </row>
    <row r="34" spans="1:7" ht="19.5" customHeight="1" thickBot="1">
      <c r="A34" s="3">
        <v>29</v>
      </c>
      <c r="B34" s="4" t="s">
        <v>10</v>
      </c>
      <c r="C34" s="5"/>
      <c r="D34" s="5">
        <f t="shared" si="0"/>
        <v>0</v>
      </c>
      <c r="E34" s="5"/>
      <c r="F34" s="38">
        <f t="shared" si="1"/>
      </c>
      <c r="G34" s="38"/>
    </row>
    <row r="35" spans="1:7" ht="19.5" customHeight="1" thickBot="1">
      <c r="A35" s="3">
        <v>30</v>
      </c>
      <c r="B35" s="4" t="s">
        <v>10</v>
      </c>
      <c r="C35" s="5"/>
      <c r="D35" s="5">
        <f t="shared" si="0"/>
        <v>0</v>
      </c>
      <c r="E35" s="5"/>
      <c r="F35" s="38">
        <f t="shared" si="1"/>
      </c>
      <c r="G35" s="38"/>
    </row>
    <row r="36" spans="1:7" ht="19.5" customHeight="1" thickBot="1">
      <c r="A36" s="3">
        <v>31</v>
      </c>
      <c r="B36" s="4" t="s">
        <v>10</v>
      </c>
      <c r="C36" s="5"/>
      <c r="D36" s="5">
        <f t="shared" si="0"/>
        <v>0</v>
      </c>
      <c r="E36" s="5"/>
      <c r="F36" s="38">
        <f t="shared" si="1"/>
      </c>
      <c r="G36" s="38"/>
    </row>
    <row r="37" spans="1:7" ht="19.5" customHeight="1" thickBot="1">
      <c r="A37" s="3">
        <v>32</v>
      </c>
      <c r="B37" s="4" t="s">
        <v>10</v>
      </c>
      <c r="C37" s="5"/>
      <c r="D37" s="5">
        <f t="shared" si="0"/>
        <v>0</v>
      </c>
      <c r="E37" s="5"/>
      <c r="F37" s="38">
        <f t="shared" si="1"/>
      </c>
      <c r="G37" s="38"/>
    </row>
    <row r="38" spans="1:7" ht="19.5" customHeight="1" thickBot="1">
      <c r="A38" s="3">
        <v>33</v>
      </c>
      <c r="B38" s="4" t="s">
        <v>10</v>
      </c>
      <c r="C38" s="5"/>
      <c r="D38" s="5">
        <f t="shared" si="0"/>
        <v>0</v>
      </c>
      <c r="E38" s="5"/>
      <c r="F38" s="38">
        <f t="shared" si="1"/>
      </c>
      <c r="G38" s="38"/>
    </row>
    <row r="39" spans="1:7" ht="19.5" customHeight="1" thickBot="1">
      <c r="A39" s="3">
        <v>34</v>
      </c>
      <c r="B39" s="4" t="s">
        <v>10</v>
      </c>
      <c r="C39" s="5"/>
      <c r="D39" s="5">
        <f t="shared" si="0"/>
        <v>0</v>
      </c>
      <c r="E39" s="5"/>
      <c r="F39" s="38">
        <f t="shared" si="1"/>
      </c>
      <c r="G39" s="38"/>
    </row>
    <row r="40" spans="1:7" ht="19.5" customHeight="1" thickBot="1">
      <c r="A40" s="3">
        <v>35</v>
      </c>
      <c r="B40" s="4" t="s">
        <v>10</v>
      </c>
      <c r="C40" s="5"/>
      <c r="D40" s="5">
        <f t="shared" si="0"/>
        <v>0</v>
      </c>
      <c r="E40" s="5"/>
      <c r="F40" s="38">
        <f t="shared" si="1"/>
      </c>
      <c r="G40" s="38"/>
    </row>
    <row r="41" spans="1:7" ht="16.5">
      <c r="A41" s="74" t="s">
        <v>11</v>
      </c>
      <c r="B41" s="6" t="s">
        <v>12</v>
      </c>
      <c r="C41" s="76" t="s">
        <v>70</v>
      </c>
      <c r="D41" s="78"/>
      <c r="E41" s="6" t="s">
        <v>71</v>
      </c>
      <c r="F41" s="6" t="s">
        <v>72</v>
      </c>
      <c r="G41" s="80"/>
    </row>
    <row r="42" spans="1:7" ht="17.25" thickBot="1">
      <c r="A42" s="75"/>
      <c r="B42" s="7" t="s">
        <v>13</v>
      </c>
      <c r="C42" s="77"/>
      <c r="D42" s="79"/>
      <c r="E42" s="7" t="s">
        <v>73</v>
      </c>
      <c r="F42" s="7" t="s">
        <v>74</v>
      </c>
      <c r="G42" s="81"/>
    </row>
    <row r="43" ht="16.5">
      <c r="A43" t="s">
        <v>14</v>
      </c>
    </row>
    <row r="44" ht="16.5">
      <c r="A44" s="8" t="s">
        <v>15</v>
      </c>
    </row>
    <row r="45" ht="16.5">
      <c r="A45" s="8" t="s">
        <v>16</v>
      </c>
    </row>
    <row r="46" ht="16.5">
      <c r="A46" s="9" t="s">
        <v>75</v>
      </c>
    </row>
  </sheetData>
  <mergeCells count="8">
    <mergeCell ref="A2:G2"/>
    <mergeCell ref="A4:A5"/>
    <mergeCell ref="B4:B5"/>
    <mergeCell ref="G4:G5"/>
    <mergeCell ref="A41:A42"/>
    <mergeCell ref="C41:C42"/>
    <mergeCell ref="D41:D42"/>
    <mergeCell ref="G41:G42"/>
  </mergeCells>
  <printOptions/>
  <pageMargins left="0.61" right="0.24" top="0.61" bottom="0.37" header="0.25" footer="0.2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xindao</dc:creator>
  <cp:keywords/>
  <dc:description/>
  <cp:lastModifiedBy>TCCG</cp:lastModifiedBy>
  <cp:lastPrinted>2011-11-03T01:53:01Z</cp:lastPrinted>
  <dcterms:created xsi:type="dcterms:W3CDTF">2005-05-17T06:47:37Z</dcterms:created>
  <dcterms:modified xsi:type="dcterms:W3CDTF">2011-12-06T07:14:17Z</dcterms:modified>
  <cp:category/>
  <cp:version/>
  <cp:contentType/>
  <cp:contentStatus/>
</cp:coreProperties>
</file>