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90" activeTab="0"/>
  </bookViews>
  <sheets>
    <sheet name="葷" sheetId="1" r:id="rId1"/>
    <sheet name="素" sheetId="2" r:id="rId2"/>
    <sheet name="意見表" sheetId="3" r:id="rId3"/>
    <sheet name="彰化公版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<sst xmlns="http://schemas.openxmlformats.org/spreadsheetml/2006/main" count="764" uniqueCount="233">
  <si>
    <t>日期</t>
  </si>
  <si>
    <t>星期</t>
  </si>
  <si>
    <t>主食</t>
  </si>
  <si>
    <t>月</t>
  </si>
  <si>
    <t>日</t>
  </si>
  <si>
    <t>月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</si>
  <si>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</si>
  <si>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</si>
  <si>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</si>
  <si>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</si>
  <si>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</si>
  <si>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</si>
  <si>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</si>
  <si>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</si>
  <si>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</si>
  <si>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</si>
  <si>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</si>
  <si>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</si>
  <si>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</si>
  <si>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</si>
  <si>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主菜</t>
  </si>
  <si>
    <t>副菜</t>
  </si>
  <si>
    <t>湯</t>
  </si>
  <si>
    <t>水果</t>
  </si>
  <si>
    <t>營養分析</t>
  </si>
  <si>
    <t>餐數</t>
  </si>
  <si>
    <t>主食類</t>
  </si>
  <si>
    <t>豆魚肉蛋類</t>
  </si>
  <si>
    <t>蔬菜類</t>
  </si>
  <si>
    <t>油脂類</t>
  </si>
  <si>
    <t>水果類</t>
  </si>
  <si>
    <t>奶類</t>
  </si>
  <si>
    <t>食物類別</t>
  </si>
  <si>
    <t>份數</t>
  </si>
  <si>
    <t>月</t>
  </si>
  <si>
    <t>日</t>
  </si>
  <si>
    <t>主食</t>
  </si>
  <si>
    <t>食材以可食量標示</t>
  </si>
  <si>
    <t>日期</t>
  </si>
  <si>
    <t>備註</t>
  </si>
  <si>
    <t>蒸</t>
  </si>
  <si>
    <t>個人量(克)</t>
  </si>
  <si>
    <t>醣類：</t>
  </si>
  <si>
    <t>脂肪：</t>
  </si>
  <si>
    <t>星期一</t>
  </si>
  <si>
    <t>蛋白質：</t>
  </si>
  <si>
    <t>餐數</t>
  </si>
  <si>
    <t>熱量：</t>
  </si>
  <si>
    <t>星期二</t>
  </si>
  <si>
    <t>星期三</t>
  </si>
  <si>
    <t>星期四</t>
  </si>
  <si>
    <t>星期五</t>
  </si>
  <si>
    <t>蒸</t>
  </si>
  <si>
    <t>蒸</t>
  </si>
  <si>
    <t>承富實業有限公司 電話：04-8831965 傳真：04-8832612</t>
  </si>
  <si>
    <t>材料用量</t>
  </si>
  <si>
    <t>薏仁飯</t>
  </si>
  <si>
    <t>星期一</t>
  </si>
  <si>
    <t>公斤</t>
  </si>
  <si>
    <t>海帶結</t>
  </si>
  <si>
    <t>滷包小磨坊30g(小包)</t>
  </si>
  <si>
    <t>包</t>
  </si>
  <si>
    <t>蔥</t>
  </si>
  <si>
    <t>洗選蛋</t>
  </si>
  <si>
    <t>紅蘿蔔(切絲)</t>
  </si>
  <si>
    <t>蒜仁(0.6K/包)</t>
  </si>
  <si>
    <t>青菜(去頭)</t>
  </si>
  <si>
    <t>*薏仁飯</t>
  </si>
  <si>
    <t>洋蔥(去皮實重)</t>
  </si>
  <si>
    <t>白米飯</t>
  </si>
  <si>
    <t>星期二</t>
  </si>
  <si>
    <t>代)溫體豬柳(醃)-二</t>
  </si>
  <si>
    <t>紅蘿蔔</t>
  </si>
  <si>
    <t>毛豆仁(1K/包)</t>
  </si>
  <si>
    <t>洋芋非進口(切大丁-泡水)</t>
  </si>
  <si>
    <t>代)絞肉-二</t>
  </si>
  <si>
    <t>大黃瓜(去皮實重)</t>
  </si>
  <si>
    <t>代)大骨-二</t>
  </si>
  <si>
    <t>薑絲(0.6K/包)</t>
  </si>
  <si>
    <t>星期三</t>
  </si>
  <si>
    <t>新鮮竹筍絲</t>
  </si>
  <si>
    <t>菜頭(切絲)</t>
  </si>
  <si>
    <t>三色豆CAS(1k/包)</t>
  </si>
  <si>
    <t>碎脯(細)(醃漬品)</t>
  </si>
  <si>
    <t>芹菜(去葉)</t>
  </si>
  <si>
    <t>油蔥酥(大)600g</t>
  </si>
  <si>
    <t>冬蝦</t>
  </si>
  <si>
    <t>香菇絲</t>
  </si>
  <si>
    <t>上雞胸丁鹽醃料</t>
  </si>
  <si>
    <t>杏鮑菇(頭)</t>
  </si>
  <si>
    <t>銀絲卷小</t>
  </si>
  <si>
    <t>個</t>
  </si>
  <si>
    <t>銀絲卷小（備品）</t>
  </si>
  <si>
    <t>星期四</t>
  </si>
  <si>
    <t>花枝排(CAS)(加工品)</t>
  </si>
  <si>
    <t>片</t>
  </si>
  <si>
    <t>桶</t>
  </si>
  <si>
    <t>大白菜(切半去心)</t>
  </si>
  <si>
    <t>金針菇</t>
  </si>
  <si>
    <t>濕香菇</t>
  </si>
  <si>
    <t>星期五</t>
  </si>
  <si>
    <t>骨腿丁CAS-封口</t>
  </si>
  <si>
    <t>上雞胸丁CAS-封口</t>
  </si>
  <si>
    <t>米血CAS</t>
  </si>
  <si>
    <t>九層塔</t>
  </si>
  <si>
    <t>薑片（Ｋ）</t>
  </si>
  <si>
    <t>高麗菜（去心）</t>
  </si>
  <si>
    <t>非基改豆干片(榮洲)</t>
  </si>
  <si>
    <t>豆芽菜(未漂白)</t>
  </si>
  <si>
    <t>代)肉絲-二</t>
  </si>
  <si>
    <t>辣豆瓣醬(大)3K</t>
  </si>
  <si>
    <t>青木瓜(去皮)</t>
  </si>
  <si>
    <t>香菜(150g/把)</t>
  </si>
  <si>
    <t>把</t>
  </si>
  <si>
    <t>營養分析</t>
  </si>
  <si>
    <t>(%)</t>
  </si>
  <si>
    <t>分類</t>
  </si>
  <si>
    <t>份數</t>
  </si>
  <si>
    <t>醣類：</t>
  </si>
  <si>
    <t>主食</t>
  </si>
  <si>
    <t>豆蛋魚肉</t>
  </si>
  <si>
    <t>脂肪：</t>
  </si>
  <si>
    <t>蔬菜</t>
  </si>
  <si>
    <t>油脂</t>
  </si>
  <si>
    <t>蛋白質：</t>
  </si>
  <si>
    <t>水果</t>
  </si>
  <si>
    <t>糖</t>
  </si>
  <si>
    <t>熱量：</t>
  </si>
  <si>
    <t>奶類</t>
  </si>
  <si>
    <t>菜單審核</t>
  </si>
  <si>
    <t>備品</t>
  </si>
  <si>
    <t>備品</t>
  </si>
  <si>
    <t>糙米飯</t>
  </si>
  <si>
    <t>冷凍主食類1次/週</t>
  </si>
  <si>
    <t>油炸類2次/週</t>
  </si>
  <si>
    <t>筍干(瀝完水)(醃漬品)</t>
  </si>
  <si>
    <t>傳統醃漬類2次/週</t>
  </si>
  <si>
    <t>毛豆仁(1Kg/包)</t>
  </si>
  <si>
    <t>紅蘿蔔(切小丁)</t>
  </si>
  <si>
    <t>罐</t>
  </si>
  <si>
    <t>玉米醬(大)3K</t>
  </si>
  <si>
    <t>玉米濃湯粉1K</t>
  </si>
  <si>
    <t>玉米粒15k/箱-K</t>
  </si>
  <si>
    <t>洋芋非進口(切小丁-泡水)</t>
  </si>
  <si>
    <t>洋蔥(切絲)</t>
  </si>
  <si>
    <t>代)肉絲-(瘦)二</t>
  </si>
  <si>
    <t>韭菜</t>
  </si>
  <si>
    <t>黑胡椒粒小磨坊600g</t>
  </si>
  <si>
    <t>盒</t>
  </si>
  <si>
    <t>加工品2次/週</t>
  </si>
  <si>
    <t>糙米(學校自備)</t>
  </si>
  <si>
    <t>白米(學校自備)</t>
  </si>
  <si>
    <t>白米(學校自備)</t>
  </si>
  <si>
    <t>公斤</t>
  </si>
  <si>
    <t>白米(學校自備)</t>
  </si>
  <si>
    <t>公斤</t>
  </si>
  <si>
    <t>特餐</t>
  </si>
  <si>
    <t xml:space="preserve"> 保久乳(學校自備)</t>
  </si>
  <si>
    <t>筍干油腐</t>
  </si>
  <si>
    <t>玉米濃湯</t>
  </si>
  <si>
    <t>21.85 g</t>
  </si>
  <si>
    <t xml:space="preserve"> 88.10 g</t>
  </si>
  <si>
    <t xml:space="preserve">  26.27 g</t>
  </si>
  <si>
    <t>654.13大卡</t>
  </si>
  <si>
    <t>蔥爆豬柳</t>
  </si>
  <si>
    <t>鐵板銀芽</t>
  </si>
  <si>
    <t>黃瓜大骨湯</t>
  </si>
  <si>
    <t xml:space="preserve">  78.90 g</t>
  </si>
  <si>
    <t xml:space="preserve"> 21.00 g</t>
  </si>
  <si>
    <t xml:space="preserve">  24.11 g</t>
  </si>
  <si>
    <t>601.04大卡</t>
  </si>
  <si>
    <t>盒</t>
  </si>
  <si>
    <t xml:space="preserve">  95.00 g</t>
  </si>
  <si>
    <t>20.15 g</t>
  </si>
  <si>
    <t xml:space="preserve">  22.61 g</t>
  </si>
  <si>
    <t>651.79大卡</t>
  </si>
  <si>
    <t>筍香鹹粥</t>
  </si>
  <si>
    <t>鹹酥三寶(炸)</t>
  </si>
  <si>
    <t>銀絲卷40g</t>
  </si>
  <si>
    <t>胡椒鹽0.6K</t>
  </si>
  <si>
    <t>紅蘿蔔</t>
  </si>
  <si>
    <t>79.00 g</t>
  </si>
  <si>
    <t>21.45 g</t>
  </si>
  <si>
    <t xml:space="preserve"> 23.72 g</t>
  </si>
  <si>
    <t>603.93大卡</t>
  </si>
  <si>
    <t>香酥花枝排(炸)</t>
  </si>
  <si>
    <t>紅燒洋芋</t>
  </si>
  <si>
    <t>鮮菇三絲湯</t>
  </si>
  <si>
    <t>三杯雞丁</t>
  </si>
  <si>
    <t>回鍋干片</t>
  </si>
  <si>
    <t>青木瓜大骨湯</t>
  </si>
  <si>
    <t xml:space="preserve">  84.45 g</t>
  </si>
  <si>
    <t xml:space="preserve"> 22.80 g</t>
  </si>
  <si>
    <t xml:space="preserve">  27.19 g</t>
  </si>
  <si>
    <t>651.76大卡</t>
  </si>
  <si>
    <t>0045 彰化縣二林鎮中正國民小學  104學年度第2學期第14週午餐菜單(素食)</t>
  </si>
  <si>
    <t>紅蘿蔔炒蛋</t>
  </si>
  <si>
    <t>炒深色青菜</t>
  </si>
  <si>
    <r>
      <rPr>
        <sz val="16"/>
        <rFont val="細明體"/>
        <family val="3"/>
      </rPr>
      <t>非基改油腐丁</t>
    </r>
    <r>
      <rPr>
        <sz val="16"/>
        <rFont val="Times New Roman"/>
        <family val="1"/>
      </rPr>
      <t>(</t>
    </r>
    <r>
      <rPr>
        <sz val="16"/>
        <rFont val="細明體"/>
        <family val="3"/>
      </rPr>
      <t>榮洲</t>
    </r>
    <r>
      <rPr>
        <sz val="16"/>
        <rFont val="Times New Roman"/>
        <family val="1"/>
      </rPr>
      <t>)(</t>
    </r>
    <r>
      <rPr>
        <sz val="16"/>
        <rFont val="細明體"/>
        <family val="3"/>
      </rPr>
      <t>加</t>
    </r>
    <r>
      <rPr>
        <sz val="16"/>
        <rFont val="Times New Roman"/>
        <family val="1"/>
      </rPr>
      <t>)</t>
    </r>
  </si>
  <si>
    <r>
      <rPr>
        <sz val="16"/>
        <rFont val="細明體"/>
        <family val="3"/>
      </rPr>
      <t>公斤</t>
    </r>
  </si>
  <si>
    <r>
      <rPr>
        <sz val="16"/>
        <rFont val="細明體"/>
        <family val="3"/>
      </rPr>
      <t>小薏仁</t>
    </r>
    <r>
      <rPr>
        <sz val="16"/>
        <rFont val="Times New Roman"/>
        <family val="1"/>
      </rPr>
      <t>(</t>
    </r>
    <r>
      <rPr>
        <sz val="16"/>
        <rFont val="細明體"/>
        <family val="3"/>
      </rPr>
      <t>先泡水</t>
    </r>
    <r>
      <rPr>
        <sz val="16"/>
        <rFont val="Times New Roman"/>
        <family val="1"/>
      </rPr>
      <t>)</t>
    </r>
  </si>
  <si>
    <t>芭樂(請先送水果樣品)</t>
  </si>
  <si>
    <t>薑絲(0.6K/包)一週用</t>
  </si>
  <si>
    <t>小黃瓜</t>
  </si>
  <si>
    <t>玉米粒</t>
  </si>
  <si>
    <t>芹菜</t>
  </si>
  <si>
    <t>包</t>
  </si>
  <si>
    <t>黃瓜湯</t>
  </si>
  <si>
    <t>香酥芝麻球(炸)</t>
  </si>
  <si>
    <t>個</t>
  </si>
  <si>
    <t>芝麻球備品</t>
  </si>
  <si>
    <t>毛豆仁</t>
  </si>
  <si>
    <t>0045 彰化縣二林鎮中正國民小學  104學年度第2學期第14週午餐菜單</t>
  </si>
  <si>
    <t>紅蘿蔔炒蛋</t>
  </si>
  <si>
    <t>炒深色青菜</t>
  </si>
  <si>
    <r>
      <rPr>
        <sz val="16"/>
        <rFont val="細明體"/>
        <family val="3"/>
      </rPr>
      <t>非基改油腐丁</t>
    </r>
    <r>
      <rPr>
        <sz val="16"/>
        <rFont val="Times New Roman"/>
        <family val="1"/>
      </rPr>
      <t>(</t>
    </r>
    <r>
      <rPr>
        <sz val="16"/>
        <rFont val="細明體"/>
        <family val="3"/>
      </rPr>
      <t>榮洲</t>
    </r>
    <r>
      <rPr>
        <sz val="16"/>
        <rFont val="Times New Roman"/>
        <family val="1"/>
      </rPr>
      <t>)(</t>
    </r>
    <r>
      <rPr>
        <sz val="16"/>
        <rFont val="細明體"/>
        <family val="3"/>
      </rPr>
      <t>加</t>
    </r>
    <r>
      <rPr>
        <sz val="16"/>
        <rFont val="Times New Roman"/>
        <family val="1"/>
      </rPr>
      <t>)</t>
    </r>
  </si>
  <si>
    <r>
      <rPr>
        <sz val="16"/>
        <rFont val="細明體"/>
        <family val="3"/>
      </rPr>
      <t>花枝排</t>
    </r>
    <r>
      <rPr>
        <sz val="16"/>
        <rFont val="Times New Roman"/>
        <family val="1"/>
      </rPr>
      <t>(CAS)</t>
    </r>
    <r>
      <rPr>
        <sz val="16"/>
        <rFont val="細明體"/>
        <family val="3"/>
      </rPr>
      <t>備品</t>
    </r>
  </si>
  <si>
    <t>炒深色青菜</t>
  </si>
  <si>
    <t>地瓜薯條</t>
  </si>
  <si>
    <r>
      <rPr>
        <sz val="16"/>
        <rFont val="細明體"/>
        <family val="3"/>
      </rPr>
      <t>素肉燥</t>
    </r>
    <r>
      <rPr>
        <sz val="16"/>
        <rFont val="Times New Roman"/>
        <family val="1"/>
      </rPr>
      <t>180g</t>
    </r>
  </si>
  <si>
    <r>
      <rPr>
        <sz val="16"/>
        <rFont val="細明體"/>
        <family val="3"/>
      </rPr>
      <t>芝麻球</t>
    </r>
    <r>
      <rPr>
        <sz val="16"/>
        <rFont val="Times New Roman"/>
        <family val="1"/>
      </rPr>
      <t>(</t>
    </r>
    <r>
      <rPr>
        <sz val="16"/>
        <rFont val="細明體"/>
        <family val="3"/>
      </rPr>
      <t>加工品</t>
    </r>
    <r>
      <rPr>
        <sz val="16"/>
        <rFont val="Times New Roman"/>
        <family val="1"/>
      </rPr>
      <t>)</t>
    </r>
  </si>
  <si>
    <t>素濃湯粉120g/包</t>
  </si>
  <si>
    <t>素羊肉0.6K</t>
  </si>
  <si>
    <t>素羊肉0.6K</t>
  </si>
  <si>
    <t>非基改豆皮</t>
  </si>
  <si>
    <t>芋丁(小)冷凍</t>
  </si>
  <si>
    <t>濕香菇</t>
  </si>
  <si>
    <t>地瓜暑條</t>
  </si>
  <si>
    <t>非基改豆皮</t>
  </si>
  <si>
    <t>素羊肉0.6K</t>
  </si>
  <si>
    <t>營養師：黃美聯</t>
  </si>
  <si>
    <t>學務主任：洪清正</t>
  </si>
  <si>
    <t>校長：陳福順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</si>
</sst>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d\ h:mm;@"/>
    <numFmt numFmtId="180" formatCode="[$€-2]\ #,##0.00_);[Red]\([$€-2]\ #,##0.00\)"/>
    <numFmt numFmtId="181" formatCode="&quot;9 月&quot;\ #\ &quot;日（一）&quot;"/>
    <numFmt numFmtId="182" formatCode="0;_ "/>
    <numFmt numFmtId="183" formatCode="0;_쐀"/>
    <numFmt numFmtId="184" formatCode="&quot;11 月&quot;\ #\ &quot;日（五）&quot;"/>
    <numFmt numFmtId="185" formatCode="&quot;11 月&quot;\ #\ &quot;日（一）&quot;"/>
    <numFmt numFmtId="186" formatCode="&quot;11 月&quot;\ #\ &quot;日（二）&quot;"/>
    <numFmt numFmtId="187" formatCode="&quot;11 月&quot;\ #\ &quot;日（三）&quot;"/>
    <numFmt numFmtId="188" formatCode="&quot;11 月&quot;\ #\ &quot;日（四）&quot;"/>
    <numFmt numFmtId="189" formatCode="0_);[Red]\(0\)"/>
    <numFmt numFmtId="190" formatCode="[$-404]e&quot;年&quot;m&quot;月&quot;d&quot;日&quot;;@"/>
    <numFmt numFmtId="191" formatCode="&quot;K&quot;"/>
    <numFmt numFmtId="192" formatCode="#,##0_);[Red]\(#,##0\)"/>
    <numFmt numFmtId="193" formatCode="#,##0.0_);[Red]\(#,##0.0\)"/>
    <numFmt numFmtId="194" formatCode="m&quot;月&quot;d&quot;日&quot;"/>
    <numFmt numFmtId="195" formatCode="0&quot;人&quot;"/>
    <numFmt numFmtId="196" formatCode="0.00_ "/>
  </numFmts>
  <fonts count="5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sz val="15"/>
      <name val="新細明體"/>
      <family val="1"/>
    </font>
    <font>
      <b/>
      <sz val="18"/>
      <name val="新細明體"/>
      <family val="1"/>
    </font>
    <font>
      <sz val="24"/>
      <name val="新細明體"/>
      <family val="1"/>
    </font>
    <font>
      <sz val="16"/>
      <name val="細明體"/>
      <family val="3"/>
    </font>
    <font>
      <sz val="16"/>
      <name val="Times New Roman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4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/>
      <top>
        <color indexed="63"/>
      </top>
      <bottom style="medium"/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/>
    </border>
    <border>
      <left style="thin">
        <color indexed="59"/>
      </left>
      <right>
        <color indexed="63"/>
      </right>
      <top style="medium">
        <color indexed="5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1" fillId="3" borderId="0" applyNumberFormat="0" applyBorder="0" applyAlignment="0" applyProtection="0"/>
    <xf numFmtId="0" fontId="37" fillId="4" borderId="0" applyNumberFormat="0" applyBorder="0" applyAlignment="0" applyProtection="0"/>
    <xf numFmtId="0" fontId="11" fillId="5" borderId="0" applyNumberFormat="0" applyBorder="0" applyAlignment="0" applyProtection="0"/>
    <xf numFmtId="0" fontId="37" fillId="6" borderId="0" applyNumberFormat="0" applyBorder="0" applyAlignment="0" applyProtection="0"/>
    <xf numFmtId="0" fontId="11" fillId="7" borderId="0" applyNumberFormat="0" applyBorder="0" applyAlignment="0" applyProtection="0"/>
    <xf numFmtId="0" fontId="37" fillId="8" borderId="0" applyNumberFormat="0" applyBorder="0" applyAlignment="0" applyProtection="0"/>
    <xf numFmtId="0" fontId="11" fillId="9" borderId="0" applyNumberFormat="0" applyBorder="0" applyAlignment="0" applyProtection="0"/>
    <xf numFmtId="0" fontId="37" fillId="10" borderId="0" applyNumberFormat="0" applyBorder="0" applyAlignment="0" applyProtection="0"/>
    <xf numFmtId="0" fontId="11" fillId="11" borderId="0" applyNumberFormat="0" applyBorder="0" applyAlignment="0" applyProtection="0"/>
    <xf numFmtId="0" fontId="37" fillId="12" borderId="0" applyNumberFormat="0" applyBorder="0" applyAlignment="0" applyProtection="0"/>
    <xf numFmtId="0" fontId="11" fillId="13" borderId="0" applyNumberFormat="0" applyBorder="0" applyAlignment="0" applyProtection="0"/>
    <xf numFmtId="0" fontId="37" fillId="14" borderId="0" applyNumberFormat="0" applyBorder="0" applyAlignment="0" applyProtection="0"/>
    <xf numFmtId="0" fontId="11" fillId="15" borderId="0" applyNumberFormat="0" applyBorder="0" applyAlignment="0" applyProtection="0"/>
    <xf numFmtId="0" fontId="37" fillId="16" borderId="0" applyNumberFormat="0" applyBorder="0" applyAlignment="0" applyProtection="0"/>
    <xf numFmtId="0" fontId="11" fillId="17" borderId="0" applyNumberFormat="0" applyBorder="0" applyAlignment="0" applyProtection="0"/>
    <xf numFmtId="0" fontId="37" fillId="18" borderId="0" applyNumberFormat="0" applyBorder="0" applyAlignment="0" applyProtection="0"/>
    <xf numFmtId="0" fontId="11" fillId="19" borderId="0" applyNumberFormat="0" applyBorder="0" applyAlignment="0" applyProtection="0"/>
    <xf numFmtId="0" fontId="37" fillId="20" borderId="0" applyNumberFormat="0" applyBorder="0" applyAlignment="0" applyProtection="0"/>
    <xf numFmtId="0" fontId="11" fillId="9" borderId="0" applyNumberFormat="0" applyBorder="0" applyAlignment="0" applyProtection="0"/>
    <xf numFmtId="0" fontId="37" fillId="21" borderId="0" applyNumberFormat="0" applyBorder="0" applyAlignment="0" applyProtection="0"/>
    <xf numFmtId="0" fontId="11" fillId="15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8" fillId="24" borderId="0" applyNumberFormat="0" applyBorder="0" applyAlignment="0" applyProtection="0"/>
    <xf numFmtId="0" fontId="12" fillId="25" borderId="0" applyNumberFormat="0" applyBorder="0" applyAlignment="0" applyProtection="0"/>
    <xf numFmtId="0" fontId="38" fillId="26" borderId="0" applyNumberFormat="0" applyBorder="0" applyAlignment="0" applyProtection="0"/>
    <xf numFmtId="0" fontId="12" fillId="17" borderId="0" applyNumberFormat="0" applyBorder="0" applyAlignment="0" applyProtection="0"/>
    <xf numFmtId="0" fontId="38" fillId="27" borderId="0" applyNumberFormat="0" applyBorder="0" applyAlignment="0" applyProtection="0"/>
    <xf numFmtId="0" fontId="12" fillId="19" borderId="0" applyNumberFormat="0" applyBorder="0" applyAlignment="0" applyProtection="0"/>
    <xf numFmtId="0" fontId="38" fillId="28" borderId="0" applyNumberFormat="0" applyBorder="0" applyAlignment="0" applyProtection="0"/>
    <xf numFmtId="0" fontId="12" fillId="29" borderId="0" applyNumberFormat="0" applyBorder="0" applyAlignment="0" applyProtection="0"/>
    <xf numFmtId="0" fontId="38" fillId="30" borderId="0" applyNumberFormat="0" applyBorder="0" applyAlignment="0" applyProtection="0"/>
    <xf numFmtId="0" fontId="12" fillId="31" borderId="0" applyNumberFormat="0" applyBorder="0" applyAlignment="0" applyProtection="0"/>
    <xf numFmtId="0" fontId="38" fillId="32" borderId="0" applyNumberFormat="0" applyBorder="0" applyAlignment="0" applyProtection="0"/>
    <xf numFmtId="0" fontId="12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13" fillId="35" borderId="0" applyNumberFormat="0" applyBorder="0" applyAlignment="0" applyProtection="0"/>
    <xf numFmtId="0" fontId="40" fillId="0" borderId="1" applyNumberFormat="0" applyFill="0" applyAlignment="0" applyProtection="0"/>
    <xf numFmtId="0" fontId="14" fillId="0" borderId="2" applyNumberFormat="0" applyFill="0" applyAlignment="0" applyProtection="0"/>
    <xf numFmtId="0" fontId="41" fillId="36" borderId="0" applyNumberFormat="0" applyBorder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42" fillId="37" borderId="3" applyNumberFormat="0" applyAlignment="0" applyProtection="0"/>
    <xf numFmtId="0" fontId="16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7" fillId="0" borderId="6" applyNumberFormat="0" applyFill="0" applyAlignment="0" applyProtection="0"/>
    <xf numFmtId="0" fontId="0" fillId="39" borderId="7" applyNumberFormat="0" applyFont="0" applyAlignment="0" applyProtection="0"/>
    <xf numFmtId="0" fontId="0" fillId="40" borderId="8" applyNumberFormat="0" applyFont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12" fillId="42" borderId="0" applyNumberFormat="0" applyBorder="0" applyAlignment="0" applyProtection="0"/>
    <xf numFmtId="0" fontId="38" fillId="43" borderId="0" applyNumberFormat="0" applyBorder="0" applyAlignment="0" applyProtection="0"/>
    <xf numFmtId="0" fontId="12" fillId="44" borderId="0" applyNumberFormat="0" applyBorder="0" applyAlignment="0" applyProtection="0"/>
    <xf numFmtId="0" fontId="38" fillId="45" borderId="0" applyNumberFormat="0" applyBorder="0" applyAlignment="0" applyProtection="0"/>
    <xf numFmtId="0" fontId="12" fillId="46" borderId="0" applyNumberFormat="0" applyBorder="0" applyAlignment="0" applyProtection="0"/>
    <xf numFmtId="0" fontId="38" fillId="47" borderId="0" applyNumberFormat="0" applyBorder="0" applyAlignment="0" applyProtection="0"/>
    <xf numFmtId="0" fontId="12" fillId="29" borderId="0" applyNumberFormat="0" applyBorder="0" applyAlignment="0" applyProtection="0"/>
    <xf numFmtId="0" fontId="38" fillId="48" borderId="0" applyNumberFormat="0" applyBorder="0" applyAlignment="0" applyProtection="0"/>
    <xf numFmtId="0" fontId="12" fillId="31" borderId="0" applyNumberFormat="0" applyBorder="0" applyAlignment="0" applyProtection="0"/>
    <xf numFmtId="0" fontId="38" fillId="49" borderId="0" applyNumberFormat="0" applyBorder="0" applyAlignment="0" applyProtection="0"/>
    <xf numFmtId="0" fontId="12" fillId="5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20" fillId="0" borderId="10" applyNumberFormat="0" applyFill="0" applyAlignment="0" applyProtection="0"/>
    <xf numFmtId="0" fontId="47" fillId="0" borderId="11" applyNumberFormat="0" applyFill="0" applyAlignment="0" applyProtection="0"/>
    <xf numFmtId="0" fontId="21" fillId="0" borderId="12" applyNumberFormat="0" applyFill="0" applyAlignment="0" applyProtection="0"/>
    <xf numFmtId="0" fontId="48" fillId="0" borderId="13" applyNumberFormat="0" applyFill="0" applyAlignment="0" applyProtection="0"/>
    <xf numFmtId="0" fontId="22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51" borderId="3" applyNumberFormat="0" applyAlignment="0" applyProtection="0"/>
    <xf numFmtId="0" fontId="23" fillId="13" borderId="4" applyNumberFormat="0" applyAlignment="0" applyProtection="0"/>
    <xf numFmtId="0" fontId="50" fillId="37" borderId="15" applyNumberFormat="0" applyAlignment="0" applyProtection="0"/>
    <xf numFmtId="0" fontId="24" fillId="38" borderId="16" applyNumberFormat="0" applyAlignment="0" applyProtection="0"/>
    <xf numFmtId="0" fontId="51" fillId="52" borderId="17" applyNumberFormat="0" applyAlignment="0" applyProtection="0"/>
    <xf numFmtId="0" fontId="25" fillId="53" borderId="18" applyNumberFormat="0" applyAlignment="0" applyProtection="0"/>
    <xf numFmtId="0" fontId="52" fillId="54" borderId="0" applyNumberFormat="0" applyBorder="0" applyAlignment="0" applyProtection="0"/>
    <xf numFmtId="0" fontId="26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center" textRotation="255"/>
    </xf>
    <xf numFmtId="0" fontId="5" fillId="0" borderId="20" xfId="0" applyFont="1" applyBorder="1" applyAlignment="1">
      <alignment vertical="center" textRotation="255"/>
    </xf>
    <xf numFmtId="0" fontId="6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0" fontId="1" fillId="0" borderId="28" xfId="0" applyFont="1" applyBorder="1" applyAlignment="1">
      <alignment horizontal="right" vertical="center" shrinkToFit="1"/>
    </xf>
    <xf numFmtId="0" fontId="5" fillId="0" borderId="29" xfId="0" applyFont="1" applyBorder="1" applyAlignment="1">
      <alignment vertical="center" textRotation="255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28" fillId="0" borderId="38" xfId="54" applyFont="1" applyBorder="1" applyAlignment="1">
      <alignment horizontal="right" vertical="center" shrinkToFit="1"/>
      <protection/>
    </xf>
    <xf numFmtId="0" fontId="28" fillId="0" borderId="39" xfId="54" applyFont="1" applyBorder="1" applyAlignment="1">
      <alignment horizontal="right" vertical="center" shrinkToFit="1"/>
      <protection/>
    </xf>
    <xf numFmtId="0" fontId="28" fillId="0" borderId="40" xfId="54" applyFont="1" applyFill="1" applyBorder="1" applyAlignment="1">
      <alignment horizontal="right" vertical="center" shrinkToFit="1"/>
      <protection/>
    </xf>
    <xf numFmtId="0" fontId="28" fillId="0" borderId="40" xfId="54" applyFont="1" applyBorder="1" applyAlignment="1">
      <alignment horizontal="right" vertical="center" shrinkToFit="1"/>
      <protection/>
    </xf>
    <xf numFmtId="0" fontId="28" fillId="0" borderId="34" xfId="54" applyFont="1" applyBorder="1" applyAlignment="1">
      <alignment horizontal="left" vertical="center" shrinkToFit="1"/>
      <protection/>
    </xf>
    <xf numFmtId="0" fontId="28" fillId="0" borderId="33" xfId="54" applyFont="1" applyBorder="1" applyAlignment="1">
      <alignment horizontal="left" vertical="center" shrinkToFit="1"/>
      <protection/>
    </xf>
    <xf numFmtId="0" fontId="28" fillId="0" borderId="41" xfId="54" applyFont="1" applyFill="1" applyBorder="1" applyAlignment="1">
      <alignment vertical="center" textRotation="180" shrinkToFit="1"/>
      <protection/>
    </xf>
    <xf numFmtId="0" fontId="28" fillId="0" borderId="40" xfId="54" applyFont="1" applyFill="1" applyBorder="1" applyAlignment="1">
      <alignment horizontal="left" vertical="center" shrinkToFit="1"/>
      <protection/>
    </xf>
    <xf numFmtId="0" fontId="28" fillId="0" borderId="40" xfId="54" applyFont="1" applyFill="1" applyBorder="1" applyAlignment="1">
      <alignment vertical="center" textRotation="180" shrinkToFit="1"/>
      <protection/>
    </xf>
    <xf numFmtId="0" fontId="28" fillId="0" borderId="40" xfId="54" applyFont="1" applyBorder="1" applyAlignment="1">
      <alignment horizontal="left" vertical="center" shrinkToFit="1"/>
      <protection/>
    </xf>
    <xf numFmtId="0" fontId="28" fillId="0" borderId="42" xfId="54" applyFont="1" applyFill="1" applyBorder="1" applyAlignment="1">
      <alignment vertical="center" textRotation="180" shrinkToFit="1"/>
      <protection/>
    </xf>
    <xf numFmtId="0" fontId="28" fillId="0" borderId="42" xfId="54" applyFont="1" applyBorder="1" applyAlignment="1">
      <alignment horizontal="left" vertical="center" shrinkToFit="1"/>
      <protection/>
    </xf>
    <xf numFmtId="0" fontId="28" fillId="0" borderId="43" xfId="54" applyFont="1" applyFill="1" applyBorder="1" applyAlignment="1">
      <alignment horizontal="right" vertical="center" shrinkToFit="1"/>
      <protection/>
    </xf>
    <xf numFmtId="0" fontId="28" fillId="0" borderId="43" xfId="54" applyFont="1" applyBorder="1" applyAlignment="1">
      <alignment horizontal="right" vertical="center" shrinkToFit="1"/>
      <protection/>
    </xf>
    <xf numFmtId="0" fontId="29" fillId="0" borderId="44" xfId="54" applyFont="1" applyBorder="1" applyAlignment="1">
      <alignment horizontal="center" vertical="center"/>
      <protection/>
    </xf>
    <xf numFmtId="0" fontId="28" fillId="0" borderId="43" xfId="54" applyFont="1" applyBorder="1" applyAlignment="1">
      <alignment horizontal="left" vertical="center" shrinkToFit="1"/>
      <protection/>
    </xf>
    <xf numFmtId="0" fontId="28" fillId="0" borderId="43" xfId="54" applyFont="1" applyFill="1" applyBorder="1" applyAlignment="1">
      <alignment horizontal="left" vertical="center" shrinkToFit="1"/>
      <protection/>
    </xf>
    <xf numFmtId="0" fontId="0" fillId="0" borderId="45" xfId="54" applyFont="1" applyFill="1" applyBorder="1" applyAlignment="1">
      <alignment horizontal="center" vertical="center" shrinkToFit="1"/>
      <protection/>
    </xf>
    <xf numFmtId="0" fontId="0" fillId="0" borderId="0" xfId="54" applyFont="1" applyBorder="1">
      <alignment vertical="center"/>
      <protection/>
    </xf>
    <xf numFmtId="0" fontId="0" fillId="0" borderId="0" xfId="54" applyFont="1" applyBorder="1" applyAlignment="1">
      <alignment horizontal="center" shrinkToFit="1"/>
      <protection/>
    </xf>
    <xf numFmtId="0" fontId="0" fillId="0" borderId="0" xfId="54" applyFont="1" applyFill="1" applyBorder="1" applyAlignment="1">
      <alignment horizontal="center" shrinkToFit="1"/>
      <protection/>
    </xf>
    <xf numFmtId="0" fontId="29" fillId="0" borderId="0" xfId="54" applyFont="1" applyBorder="1" applyAlignment="1">
      <alignment horizontal="right"/>
      <protection/>
    </xf>
    <xf numFmtId="0" fontId="29" fillId="0" borderId="0" xfId="54" applyFont="1" applyBorder="1" applyAlignment="1">
      <alignment horizontal="left"/>
      <protection/>
    </xf>
    <xf numFmtId="0" fontId="29" fillId="0" borderId="0" xfId="54" applyFont="1" applyBorder="1" applyAlignment="1">
      <alignment horizontal="center"/>
      <protection/>
    </xf>
    <xf numFmtId="0" fontId="10" fillId="0" borderId="46" xfId="54" applyFont="1" applyFill="1" applyBorder="1" applyAlignment="1">
      <alignment horizontal="center" vertical="center"/>
      <protection/>
    </xf>
    <xf numFmtId="0" fontId="10" fillId="0" borderId="46" xfId="54" applyFont="1" applyFill="1" applyBorder="1" applyAlignment="1">
      <alignment horizontal="center" vertical="center" shrinkToFit="1"/>
      <protection/>
    </xf>
    <xf numFmtId="0" fontId="10" fillId="0" borderId="47" xfId="54" applyFont="1" applyFill="1" applyBorder="1" applyAlignment="1">
      <alignment horizontal="center" vertical="center"/>
      <protection/>
    </xf>
    <xf numFmtId="0" fontId="29" fillId="0" borderId="48" xfId="54" applyFont="1" applyBorder="1" applyAlignment="1">
      <alignment horizontal="center" vertical="center"/>
      <protection/>
    </xf>
    <xf numFmtId="0" fontId="29" fillId="0" borderId="46" xfId="54" applyFont="1" applyBorder="1" applyAlignment="1">
      <alignment horizontal="center" vertical="center"/>
      <protection/>
    </xf>
    <xf numFmtId="0" fontId="29" fillId="0" borderId="49" xfId="54" applyFont="1" applyBorder="1" applyAlignment="1">
      <alignment horizontal="center" vertical="center"/>
      <protection/>
    </xf>
    <xf numFmtId="0" fontId="29" fillId="0" borderId="45" xfId="54" applyFont="1" applyBorder="1" applyAlignment="1">
      <alignment horizontal="center"/>
      <protection/>
    </xf>
    <xf numFmtId="0" fontId="28" fillId="55" borderId="50" xfId="54" applyFont="1" applyFill="1" applyBorder="1" applyAlignment="1">
      <alignment horizontal="center" vertical="center" shrinkToFit="1"/>
      <protection/>
    </xf>
    <xf numFmtId="0" fontId="29" fillId="0" borderId="51" xfId="54" applyFont="1" applyBorder="1">
      <alignment vertical="center"/>
      <protection/>
    </xf>
    <xf numFmtId="0" fontId="29" fillId="0" borderId="52" xfId="54" applyFont="1" applyBorder="1" applyAlignment="1">
      <alignment horizontal="center" vertical="center"/>
      <protection/>
    </xf>
    <xf numFmtId="0" fontId="29" fillId="0" borderId="53" xfId="54" applyFont="1" applyBorder="1" applyAlignment="1">
      <alignment horizontal="center"/>
      <protection/>
    </xf>
    <xf numFmtId="0" fontId="29" fillId="0" borderId="54" xfId="54" applyFont="1" applyBorder="1" applyAlignment="1">
      <alignment horizontal="right"/>
      <protection/>
    </xf>
    <xf numFmtId="0" fontId="29" fillId="0" borderId="43" xfId="54" applyFont="1" applyBorder="1" applyAlignment="1">
      <alignment horizontal="center" vertical="center" shrinkToFit="1"/>
      <protection/>
    </xf>
    <xf numFmtId="0" fontId="29" fillId="0" borderId="55" xfId="54" applyFont="1" applyBorder="1" applyAlignment="1">
      <alignment horizontal="center" vertical="center"/>
      <protection/>
    </xf>
    <xf numFmtId="0" fontId="29" fillId="0" borderId="54" xfId="54" applyFont="1" applyBorder="1">
      <alignment vertical="center"/>
      <protection/>
    </xf>
    <xf numFmtId="0" fontId="29" fillId="0" borderId="43" xfId="54" applyFont="1" applyBorder="1" applyAlignment="1">
      <alignment horizontal="center" vertical="center"/>
      <protection/>
    </xf>
    <xf numFmtId="0" fontId="28" fillId="0" borderId="43" xfId="54" applyFont="1" applyFill="1" applyBorder="1" applyAlignment="1">
      <alignment vertical="center" textRotation="180" shrinkToFit="1"/>
      <protection/>
    </xf>
    <xf numFmtId="0" fontId="29" fillId="0" borderId="43" xfId="54" applyFont="1" applyBorder="1" applyAlignment="1">
      <alignment horizontal="left"/>
      <protection/>
    </xf>
    <xf numFmtId="0" fontId="29" fillId="0" borderId="55" xfId="54" applyFont="1" applyBorder="1" applyAlignment="1">
      <alignment horizontal="center"/>
      <protection/>
    </xf>
    <xf numFmtId="0" fontId="29" fillId="0" borderId="43" xfId="54" applyFont="1" applyBorder="1" applyAlignment="1">
      <alignment horizontal="left" vertical="center"/>
      <protection/>
    </xf>
    <xf numFmtId="0" fontId="0" fillId="0" borderId="53" xfId="54" applyFont="1" applyFill="1" applyBorder="1" applyAlignment="1">
      <alignment horizontal="center" vertical="center" shrinkToFit="1"/>
      <protection/>
    </xf>
    <xf numFmtId="0" fontId="0" fillId="0" borderId="56" xfId="54" applyFont="1" applyFill="1" applyBorder="1" applyAlignment="1">
      <alignment horizontal="center" vertical="center" shrinkToFit="1"/>
      <protection/>
    </xf>
    <xf numFmtId="0" fontId="28" fillId="0" borderId="57" xfId="54" applyFont="1" applyFill="1" applyBorder="1" applyAlignment="1">
      <alignment vertical="center" textRotation="180" shrinkToFit="1"/>
      <protection/>
    </xf>
    <xf numFmtId="0" fontId="29" fillId="0" borderId="58" xfId="54" applyFont="1" applyBorder="1" applyAlignment="1">
      <alignment horizontal="right"/>
      <protection/>
    </xf>
    <xf numFmtId="0" fontId="29" fillId="0" borderId="57" xfId="54" applyFont="1" applyBorder="1" applyAlignment="1">
      <alignment horizontal="left"/>
      <protection/>
    </xf>
    <xf numFmtId="0" fontId="29" fillId="0" borderId="59" xfId="54" applyFont="1" applyBorder="1" applyAlignment="1">
      <alignment horizontal="center"/>
      <protection/>
    </xf>
    <xf numFmtId="0" fontId="29" fillId="0" borderId="45" xfId="54" applyFont="1" applyFill="1" applyBorder="1" applyAlignment="1">
      <alignment horizontal="center"/>
      <protection/>
    </xf>
    <xf numFmtId="0" fontId="29" fillId="0" borderId="53" xfId="54" applyFont="1" applyFill="1" applyBorder="1" applyAlignment="1">
      <alignment horizontal="center"/>
      <protection/>
    </xf>
    <xf numFmtId="0" fontId="0" fillId="0" borderId="60" xfId="54" applyFont="1" applyBorder="1" applyAlignment="1">
      <alignment horizontal="center" vertical="center" shrinkToFit="1"/>
      <protection/>
    </xf>
    <xf numFmtId="0" fontId="28" fillId="0" borderId="52" xfId="54" applyFont="1" applyBorder="1" applyAlignment="1">
      <alignment horizontal="left" vertical="center" shrinkToFit="1"/>
      <protection/>
    </xf>
    <xf numFmtId="0" fontId="0" fillId="0" borderId="61" xfId="54" applyFont="1" applyFill="1" applyBorder="1" applyAlignment="1">
      <alignment horizontal="center" vertical="center" shrinkToFit="1"/>
      <protection/>
    </xf>
    <xf numFmtId="0" fontId="28" fillId="0" borderId="62" xfId="54" applyFont="1" applyFill="1" applyBorder="1" applyAlignment="1">
      <alignment vertical="center" textRotation="180" shrinkToFit="1"/>
      <protection/>
    </xf>
    <xf numFmtId="0" fontId="28" fillId="0" borderId="62" xfId="54" applyFont="1" applyBorder="1" applyAlignment="1">
      <alignment horizontal="left" vertical="center" shrinkToFit="1"/>
      <protection/>
    </xf>
    <xf numFmtId="0" fontId="29" fillId="0" borderId="63" xfId="54" applyFont="1" applyBorder="1" applyAlignment="1">
      <alignment horizontal="right"/>
      <protection/>
    </xf>
    <xf numFmtId="0" fontId="29" fillId="0" borderId="62" xfId="54" applyFont="1" applyBorder="1" applyAlignment="1">
      <alignment horizontal="left" vertical="center"/>
      <protection/>
    </xf>
    <xf numFmtId="0" fontId="29" fillId="0" borderId="43" xfId="54" applyFont="1" applyBorder="1" applyAlignment="1">
      <alignment horizontal="center"/>
      <protection/>
    </xf>
    <xf numFmtId="0" fontId="30" fillId="0" borderId="0" xfId="54" applyFont="1" applyBorder="1" applyAlignment="1">
      <alignment horizontal="left"/>
      <protection/>
    </xf>
    <xf numFmtId="0" fontId="30" fillId="0" borderId="0" xfId="54" applyFont="1" applyBorder="1" applyAlignment="1">
      <alignment horizontal="center" shrinkToFit="1"/>
      <protection/>
    </xf>
    <xf numFmtId="0" fontId="6" fillId="0" borderId="64" xfId="0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0" fontId="29" fillId="0" borderId="65" xfId="54" applyFont="1" applyBorder="1" applyAlignment="1">
      <alignment horizontal="center" vertical="center"/>
      <protection/>
    </xf>
    <xf numFmtId="0" fontId="10" fillId="0" borderId="66" xfId="54" applyFont="1" applyFill="1" applyBorder="1" applyAlignment="1">
      <alignment vertical="center" wrapText="1" shrinkToFit="1"/>
      <protection/>
    </xf>
    <xf numFmtId="0" fontId="10" fillId="0" borderId="67" xfId="54" applyFont="1" applyFill="1" applyBorder="1" applyAlignment="1">
      <alignment vertical="center" wrapText="1" shrinkToFit="1"/>
      <protection/>
    </xf>
    <xf numFmtId="0" fontId="33" fillId="0" borderId="68" xfId="0" applyFont="1" applyBorder="1" applyAlignment="1">
      <alignment horizontal="left" vertical="center" shrinkToFit="1"/>
    </xf>
    <xf numFmtId="0" fontId="33" fillId="0" borderId="23" xfId="0" applyFont="1" applyBorder="1" applyAlignment="1">
      <alignment horizontal="left" vertical="center" shrinkToFit="1"/>
    </xf>
    <xf numFmtId="0" fontId="33" fillId="0" borderId="69" xfId="0" applyFont="1" applyBorder="1" applyAlignment="1">
      <alignment horizontal="left" vertical="center" shrinkToFit="1"/>
    </xf>
    <xf numFmtId="0" fontId="33" fillId="0" borderId="0" xfId="0" applyFont="1" applyBorder="1" applyAlignment="1">
      <alignment horizontal="right" vertical="center" shrinkToFit="1"/>
    </xf>
    <xf numFmtId="0" fontId="33" fillId="0" borderId="26" xfId="0" applyFont="1" applyBorder="1" applyAlignment="1">
      <alignment horizontal="left" vertical="center" shrinkToFit="1"/>
    </xf>
    <xf numFmtId="0" fontId="32" fillId="0" borderId="69" xfId="0" applyFont="1" applyBorder="1" applyAlignment="1">
      <alignment horizontal="left" vertical="center" shrinkToFit="1"/>
    </xf>
    <xf numFmtId="0" fontId="32" fillId="0" borderId="26" xfId="0" applyFont="1" applyBorder="1" applyAlignment="1">
      <alignment horizontal="left" vertical="center" shrinkToFit="1"/>
    </xf>
    <xf numFmtId="0" fontId="33" fillId="0" borderId="70" xfId="0" applyFont="1" applyBorder="1" applyAlignment="1">
      <alignment horizontal="left" vertical="center" shrinkToFit="1"/>
    </xf>
    <xf numFmtId="0" fontId="33" fillId="0" borderId="71" xfId="0" applyFont="1" applyBorder="1" applyAlignment="1">
      <alignment horizontal="right" vertical="center" shrinkToFit="1"/>
    </xf>
    <xf numFmtId="0" fontId="33" fillId="0" borderId="24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5" fillId="0" borderId="33" xfId="0" applyFont="1" applyBorder="1" applyAlignment="1">
      <alignment horizontal="center" vertical="center" shrinkToFit="1"/>
    </xf>
    <xf numFmtId="0" fontId="6" fillId="0" borderId="73" xfId="0" applyFont="1" applyBorder="1" applyAlignment="1">
      <alignment/>
    </xf>
    <xf numFmtId="0" fontId="6" fillId="0" borderId="37" xfId="0" applyFont="1" applyBorder="1" applyAlignment="1">
      <alignment/>
    </xf>
    <xf numFmtId="0" fontId="1" fillId="0" borderId="37" xfId="0" applyFont="1" applyBorder="1" applyAlignment="1">
      <alignment horizontal="right"/>
    </xf>
    <xf numFmtId="0" fontId="1" fillId="0" borderId="37" xfId="0" applyFont="1" applyBorder="1" applyAlignment="1">
      <alignment/>
    </xf>
    <xf numFmtId="0" fontId="1" fillId="0" borderId="34" xfId="0" applyFont="1" applyBorder="1" applyAlignment="1">
      <alignment horizontal="right"/>
    </xf>
    <xf numFmtId="0" fontId="1" fillId="0" borderId="74" xfId="0" applyFont="1" applyBorder="1" applyAlignment="1">
      <alignment/>
    </xf>
    <xf numFmtId="22" fontId="1" fillId="0" borderId="0" xfId="0" applyNumberFormat="1" applyFont="1" applyAlignment="1">
      <alignment/>
    </xf>
    <xf numFmtId="0" fontId="1" fillId="0" borderId="32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34" xfId="0" applyFont="1" applyBorder="1" applyAlignment="1">
      <alignment horizontal="center" vertical="center" shrinkToFit="1"/>
    </xf>
    <xf numFmtId="0" fontId="34" fillId="56" borderId="0" xfId="0" applyFont="1" applyFill="1" applyAlignment="1">
      <alignment horizontal="center"/>
    </xf>
    <xf numFmtId="0" fontId="1" fillId="56" borderId="0" xfId="0" applyFont="1" applyFill="1" applyAlignment="1">
      <alignment/>
    </xf>
    <xf numFmtId="0" fontId="1" fillId="57" borderId="0" xfId="0" applyFont="1" applyFill="1" applyAlignment="1">
      <alignment/>
    </xf>
    <xf numFmtId="0" fontId="34" fillId="57" borderId="0" xfId="0" applyFont="1" applyFill="1" applyAlignment="1">
      <alignment horizontal="center"/>
    </xf>
    <xf numFmtId="0" fontId="1" fillId="58" borderId="0" xfId="0" applyFont="1" applyFill="1" applyAlignment="1">
      <alignment/>
    </xf>
    <xf numFmtId="0" fontId="34" fillId="58" borderId="0" xfId="0" applyFont="1" applyFill="1" applyAlignment="1">
      <alignment horizontal="center"/>
    </xf>
    <xf numFmtId="0" fontId="1" fillId="59" borderId="0" xfId="0" applyFont="1" applyFill="1" applyAlignment="1">
      <alignment horizontal="center"/>
    </xf>
    <xf numFmtId="0" fontId="34" fillId="59" borderId="0" xfId="0" applyFont="1" applyFill="1" applyAlignment="1">
      <alignment horizontal="center"/>
    </xf>
    <xf numFmtId="0" fontId="1" fillId="59" borderId="0" xfId="0" applyFont="1" applyFill="1" applyAlignment="1">
      <alignment/>
    </xf>
    <xf numFmtId="0" fontId="33" fillId="0" borderId="75" xfId="0" applyFont="1" applyBorder="1" applyAlignment="1">
      <alignment horizontal="left" vertical="center" shrinkToFit="1"/>
    </xf>
    <xf numFmtId="0" fontId="32" fillId="0" borderId="0" xfId="0" applyFont="1" applyBorder="1" applyAlignment="1">
      <alignment horizontal="left" vertical="center" shrinkToFit="1"/>
    </xf>
    <xf numFmtId="0" fontId="33" fillId="0" borderId="0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33" fillId="60" borderId="68" xfId="0" applyFont="1" applyFill="1" applyBorder="1" applyAlignment="1">
      <alignment horizontal="left" vertical="center" shrinkToFit="1"/>
    </xf>
    <xf numFmtId="0" fontId="33" fillId="60" borderId="23" xfId="0" applyFont="1" applyFill="1" applyBorder="1" applyAlignment="1">
      <alignment horizontal="left" vertical="center" shrinkToFit="1"/>
    </xf>
    <xf numFmtId="0" fontId="33" fillId="58" borderId="69" xfId="0" applyFont="1" applyFill="1" applyBorder="1" applyAlignment="1">
      <alignment horizontal="left" vertical="center" shrinkToFit="1"/>
    </xf>
    <xf numFmtId="0" fontId="33" fillId="58" borderId="0" xfId="0" applyFont="1" applyFill="1" applyBorder="1" applyAlignment="1">
      <alignment horizontal="right" vertical="center" shrinkToFit="1"/>
    </xf>
    <xf numFmtId="0" fontId="33" fillId="58" borderId="26" xfId="0" applyFont="1" applyFill="1" applyBorder="1" applyAlignment="1">
      <alignment horizontal="left" vertical="center" shrinkToFit="1"/>
    </xf>
    <xf numFmtId="0" fontId="33" fillId="0" borderId="75" xfId="0" applyFont="1" applyBorder="1" applyAlignment="1">
      <alignment horizontal="right" vertical="center" shrinkToFit="1"/>
    </xf>
    <xf numFmtId="0" fontId="32" fillId="0" borderId="70" xfId="0" applyFont="1" applyBorder="1" applyAlignment="1">
      <alignment horizontal="left" vertical="center" shrinkToFit="1"/>
    </xf>
    <xf numFmtId="0" fontId="32" fillId="0" borderId="24" xfId="0" applyFont="1" applyBorder="1" applyAlignment="1">
      <alignment horizontal="left" vertical="center" shrinkToFit="1"/>
    </xf>
    <xf numFmtId="0" fontId="33" fillId="60" borderId="75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/>
    </xf>
    <xf numFmtId="0" fontId="1" fillId="0" borderId="3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right"/>
    </xf>
    <xf numFmtId="0" fontId="5" fillId="0" borderId="19" xfId="0" applyFont="1" applyFill="1" applyBorder="1" applyAlignment="1">
      <alignment vertical="center" textRotation="255"/>
    </xf>
    <xf numFmtId="0" fontId="5" fillId="0" borderId="29" xfId="0" applyFont="1" applyFill="1" applyBorder="1" applyAlignment="1">
      <alignment vertical="center" textRotation="255"/>
    </xf>
    <xf numFmtId="0" fontId="5" fillId="0" borderId="20" xfId="0" applyFont="1" applyFill="1" applyBorder="1" applyAlignment="1">
      <alignment vertical="center" textRotation="255"/>
    </xf>
    <xf numFmtId="0" fontId="6" fillId="0" borderId="2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3" fillId="0" borderId="68" xfId="0" applyFont="1" applyFill="1" applyBorder="1" applyAlignment="1">
      <alignment horizontal="left" vertical="center" shrinkToFit="1"/>
    </xf>
    <xf numFmtId="0" fontId="33" fillId="0" borderId="75" xfId="0" applyFont="1" applyFill="1" applyBorder="1" applyAlignment="1">
      <alignment horizontal="right" vertical="center" shrinkToFit="1"/>
    </xf>
    <xf numFmtId="0" fontId="33" fillId="0" borderId="23" xfId="0" applyFont="1" applyFill="1" applyBorder="1" applyAlignment="1">
      <alignment horizontal="left" vertical="center" shrinkToFit="1"/>
    </xf>
    <xf numFmtId="0" fontId="33" fillId="0" borderId="75" xfId="0" applyFont="1" applyFill="1" applyBorder="1" applyAlignment="1">
      <alignment horizontal="left" vertical="center" shrinkToFit="1"/>
    </xf>
    <xf numFmtId="0" fontId="1" fillId="0" borderId="33" xfId="0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33" fillId="0" borderId="69" xfId="0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right" vertical="center" shrinkToFit="1"/>
    </xf>
    <xf numFmtId="0" fontId="33" fillId="0" borderId="26" xfId="0" applyFont="1" applyFill="1" applyBorder="1" applyAlignment="1">
      <alignment horizontal="left" vertical="center" shrinkToFit="1"/>
    </xf>
    <xf numFmtId="0" fontId="32" fillId="0" borderId="69" xfId="0" applyFont="1" applyFill="1" applyBorder="1" applyAlignment="1">
      <alignment horizontal="left" vertical="center" shrinkToFit="1"/>
    </xf>
    <xf numFmtId="0" fontId="32" fillId="0" borderId="26" xfId="0" applyFont="1" applyFill="1" applyBorder="1" applyAlignment="1">
      <alignment horizontal="left" vertical="center" shrinkToFit="1"/>
    </xf>
    <xf numFmtId="0" fontId="1" fillId="0" borderId="33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7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center" shrinkToFit="1"/>
    </xf>
    <xf numFmtId="0" fontId="1" fillId="0" borderId="2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6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center" vertical="center" shrinkToFit="1"/>
    </xf>
    <xf numFmtId="0" fontId="33" fillId="0" borderId="70" xfId="0" applyFont="1" applyFill="1" applyBorder="1" applyAlignment="1">
      <alignment horizontal="left" vertical="center" shrinkToFit="1"/>
    </xf>
    <xf numFmtId="0" fontId="33" fillId="0" borderId="71" xfId="0" applyFont="1" applyFill="1" applyBorder="1" applyAlignment="1">
      <alignment horizontal="right" vertical="center" shrinkToFit="1"/>
    </xf>
    <xf numFmtId="0" fontId="33" fillId="0" borderId="24" xfId="0" applyFont="1" applyFill="1" applyBorder="1" applyAlignment="1">
      <alignment horizontal="left" vertical="center" shrinkToFit="1"/>
    </xf>
    <xf numFmtId="0" fontId="32" fillId="0" borderId="70" xfId="0" applyFont="1" applyFill="1" applyBorder="1" applyAlignment="1">
      <alignment horizontal="left" vertical="center" shrinkToFit="1"/>
    </xf>
    <xf numFmtId="0" fontId="32" fillId="0" borderId="24" xfId="0" applyFont="1" applyFill="1" applyBorder="1" applyAlignment="1">
      <alignment horizontal="left" vertical="center" shrinkToFit="1"/>
    </xf>
    <xf numFmtId="0" fontId="1" fillId="0" borderId="37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/>
    </xf>
    <xf numFmtId="0" fontId="6" fillId="0" borderId="73" xfId="0" applyFont="1" applyFill="1" applyBorder="1" applyAlignment="1">
      <alignment/>
    </xf>
    <xf numFmtId="0" fontId="1" fillId="0" borderId="37" xfId="0" applyFont="1" applyFill="1" applyBorder="1" applyAlignment="1">
      <alignment horizontal="right"/>
    </xf>
    <xf numFmtId="0" fontId="6" fillId="0" borderId="3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37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5" fillId="0" borderId="34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right"/>
    </xf>
    <xf numFmtId="0" fontId="1" fillId="0" borderId="74" xfId="0" applyFont="1" applyFill="1" applyBorder="1" applyAlignment="1">
      <alignment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 shrinkToFit="1"/>
    </xf>
    <xf numFmtId="0" fontId="36" fillId="0" borderId="20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1" fillId="0" borderId="76" xfId="0" applyFont="1" applyBorder="1" applyAlignment="1">
      <alignment horizontal="center"/>
    </xf>
    <xf numFmtId="10" fontId="4" fillId="0" borderId="33" xfId="0" applyNumberFormat="1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7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2" fillId="0" borderId="0" xfId="0" applyFont="1" applyFill="1" applyBorder="1" applyAlignment="1">
      <alignment horizontal="left" vertical="center" shrinkToFit="1"/>
    </xf>
    <xf numFmtId="0" fontId="32" fillId="0" borderId="68" xfId="0" applyFont="1" applyFill="1" applyBorder="1" applyAlignment="1">
      <alignment horizontal="left" vertical="center" shrinkToFit="1"/>
    </xf>
    <xf numFmtId="0" fontId="32" fillId="0" borderId="23" xfId="0" applyFont="1" applyFill="1" applyBorder="1" applyAlignment="1">
      <alignment horizontal="left" vertical="center" shrinkToFit="1"/>
    </xf>
    <xf numFmtId="0" fontId="7" fillId="0" borderId="32" xfId="0" applyFont="1" applyBorder="1" applyAlignment="1">
      <alignment horizontal="center" vertical="top" textRotation="180" shrinkToFit="1"/>
    </xf>
    <xf numFmtId="0" fontId="7" fillId="0" borderId="33" xfId="0" applyFont="1" applyBorder="1" applyAlignment="1">
      <alignment horizontal="center" vertical="top" textRotation="180" shrinkToFit="1"/>
    </xf>
    <xf numFmtId="0" fontId="7" fillId="0" borderId="37" xfId="0" applyFont="1" applyBorder="1" applyAlignment="1">
      <alignment horizontal="center" vertical="top" textRotation="180" shrinkToFit="1"/>
    </xf>
    <xf numFmtId="0" fontId="0" fillId="0" borderId="33" xfId="0" applyFont="1" applyBorder="1" applyAlignment="1">
      <alignment horizontal="center" vertical="top" textRotation="180" shrinkToFit="1"/>
    </xf>
    <xf numFmtId="0" fontId="0" fillId="0" borderId="37" xfId="0" applyFont="1" applyBorder="1" applyAlignment="1">
      <alignment horizontal="center" vertical="top" textRotation="180" shrinkToFit="1"/>
    </xf>
    <xf numFmtId="0" fontId="5" fillId="0" borderId="68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 shrinkToFit="1"/>
    </xf>
    <xf numFmtId="0" fontId="33" fillId="0" borderId="71" xfId="0" applyFont="1" applyBorder="1" applyAlignment="1">
      <alignment horizontal="center" vertical="center" shrinkToFit="1"/>
    </xf>
    <xf numFmtId="0" fontId="33" fillId="0" borderId="24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34" fillId="61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5" fillId="56" borderId="68" xfId="0" applyFont="1" applyFill="1" applyBorder="1" applyAlignment="1">
      <alignment horizontal="center" vertical="center"/>
    </xf>
    <xf numFmtId="0" fontId="5" fillId="56" borderId="75" xfId="0" applyFont="1" applyFill="1" applyBorder="1" applyAlignment="1">
      <alignment horizontal="center" vertical="center"/>
    </xf>
    <xf numFmtId="0" fontId="5" fillId="56" borderId="23" xfId="0" applyFont="1" applyFill="1" applyBorder="1" applyAlignment="1">
      <alignment horizontal="center" vertical="center"/>
    </xf>
    <xf numFmtId="0" fontId="5" fillId="59" borderId="68" xfId="0" applyFont="1" applyFill="1" applyBorder="1" applyAlignment="1">
      <alignment horizontal="center" vertical="center"/>
    </xf>
    <xf numFmtId="0" fontId="5" fillId="59" borderId="75" xfId="0" applyFont="1" applyFill="1" applyBorder="1" applyAlignment="1">
      <alignment horizontal="center" vertical="center"/>
    </xf>
    <xf numFmtId="0" fontId="5" fillId="59" borderId="23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textRotation="180" shrinkToFit="1"/>
    </xf>
    <xf numFmtId="0" fontId="7" fillId="0" borderId="33" xfId="0" applyFont="1" applyBorder="1" applyAlignment="1">
      <alignment horizontal="center" vertical="center" textRotation="180" shrinkToFit="1"/>
    </xf>
    <xf numFmtId="0" fontId="7" fillId="0" borderId="37" xfId="0" applyFont="1" applyBorder="1" applyAlignment="1">
      <alignment horizontal="center" vertical="center" textRotation="180" shrinkToFit="1"/>
    </xf>
    <xf numFmtId="0" fontId="7" fillId="0" borderId="32" xfId="0" applyFont="1" applyBorder="1" applyAlignment="1">
      <alignment horizontal="right" vertical="top" textRotation="180" shrinkToFit="1"/>
    </xf>
    <xf numFmtId="0" fontId="0" fillId="0" borderId="33" xfId="0" applyFont="1" applyBorder="1" applyAlignment="1">
      <alignment horizontal="right" vertical="top" textRotation="180" shrinkToFit="1"/>
    </xf>
    <xf numFmtId="0" fontId="3" fillId="0" borderId="0" xfId="0" applyFont="1" applyBorder="1" applyAlignment="1">
      <alignment horizontal="center" shrinkToFit="1"/>
    </xf>
    <xf numFmtId="0" fontId="0" fillId="0" borderId="0" xfId="0" applyFont="1" applyAlignment="1">
      <alignment/>
    </xf>
    <xf numFmtId="0" fontId="1" fillId="0" borderId="80" xfId="0" applyFont="1" applyBorder="1" applyAlignment="1">
      <alignment horizontal="right" vertical="top"/>
    </xf>
    <xf numFmtId="0" fontId="0" fillId="0" borderId="80" xfId="0" applyFont="1" applyBorder="1" applyAlignment="1">
      <alignment/>
    </xf>
    <xf numFmtId="0" fontId="33" fillId="0" borderId="77" xfId="0" applyFont="1" applyBorder="1" applyAlignment="1">
      <alignment horizontal="center" vertical="center" shrinkToFit="1"/>
    </xf>
    <xf numFmtId="0" fontId="33" fillId="0" borderId="78" xfId="0" applyFont="1" applyBorder="1" applyAlignment="1">
      <alignment horizontal="center" vertical="center" shrinkToFit="1"/>
    </xf>
    <xf numFmtId="0" fontId="33" fillId="0" borderId="79" xfId="0" applyFont="1" applyBorder="1" applyAlignment="1">
      <alignment horizontal="center" vertical="center" shrinkToFit="1"/>
    </xf>
    <xf numFmtId="0" fontId="33" fillId="0" borderId="81" xfId="0" applyFont="1" applyBorder="1" applyAlignment="1">
      <alignment horizontal="center" vertical="center" shrinkToFit="1"/>
    </xf>
    <xf numFmtId="0" fontId="33" fillId="0" borderId="30" xfId="0" applyFont="1" applyBorder="1" applyAlignment="1">
      <alignment horizontal="center" vertical="center" shrinkToFit="1"/>
    </xf>
    <xf numFmtId="0" fontId="33" fillId="0" borderId="25" xfId="0" applyFont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84" xfId="0" applyFont="1" applyBorder="1" applyAlignment="1">
      <alignment horizontal="center" vertical="center" textRotation="255" shrinkToFit="1"/>
    </xf>
    <xf numFmtId="0" fontId="0" fillId="0" borderId="37" xfId="0" applyFont="1" applyBorder="1" applyAlignment="1">
      <alignment horizontal="right" vertical="top" textRotation="180" shrinkToFit="1"/>
    </xf>
    <xf numFmtId="22" fontId="1" fillId="0" borderId="80" xfId="0" applyNumberFormat="1" applyFont="1" applyBorder="1" applyAlignment="1">
      <alignment horizontal="right" vertical="center"/>
    </xf>
    <xf numFmtId="0" fontId="0" fillId="0" borderId="80" xfId="0" applyFont="1" applyBorder="1" applyAlignment="1">
      <alignment horizontal="right"/>
    </xf>
    <xf numFmtId="0" fontId="5" fillId="0" borderId="68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3" fillId="0" borderId="81" xfId="0" applyFont="1" applyFill="1" applyBorder="1" applyAlignment="1">
      <alignment horizontal="center" vertical="center" shrinkToFit="1"/>
    </xf>
    <xf numFmtId="0" fontId="33" fillId="0" borderId="30" xfId="0" applyFont="1" applyFill="1" applyBorder="1" applyAlignment="1">
      <alignment horizontal="center" vertical="center" shrinkToFit="1"/>
    </xf>
    <xf numFmtId="0" fontId="33" fillId="0" borderId="25" xfId="0" applyFont="1" applyFill="1" applyBorder="1" applyAlignment="1">
      <alignment horizontal="center" vertical="center" shrinkToFit="1"/>
    </xf>
    <xf numFmtId="0" fontId="1" fillId="0" borderId="80" xfId="0" applyFont="1" applyFill="1" applyBorder="1" applyAlignment="1">
      <alignment horizontal="right" vertical="top"/>
    </xf>
    <xf numFmtId="0" fontId="0" fillId="0" borderId="80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 textRotation="255" shrinkToFit="1"/>
    </xf>
    <xf numFmtId="0" fontId="5" fillId="0" borderId="84" xfId="0" applyFont="1" applyFill="1" applyBorder="1" applyAlignment="1">
      <alignment horizontal="center" vertical="center" textRotation="255" shrinkToFit="1"/>
    </xf>
    <xf numFmtId="0" fontId="33" fillId="0" borderId="77" xfId="0" applyFont="1" applyFill="1" applyBorder="1" applyAlignment="1">
      <alignment horizontal="center" vertical="center" shrinkToFit="1"/>
    </xf>
    <xf numFmtId="0" fontId="33" fillId="0" borderId="78" xfId="0" applyFont="1" applyFill="1" applyBorder="1" applyAlignment="1">
      <alignment horizontal="center" vertical="center" shrinkToFit="1"/>
    </xf>
    <xf numFmtId="0" fontId="33" fillId="0" borderId="79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textRotation="180" shrinkToFit="1"/>
    </xf>
    <xf numFmtId="0" fontId="7" fillId="0" borderId="33" xfId="0" applyFont="1" applyFill="1" applyBorder="1" applyAlignment="1">
      <alignment horizontal="center" vertical="center" textRotation="180" shrinkToFit="1"/>
    </xf>
    <xf numFmtId="0" fontId="7" fillId="0" borderId="37" xfId="0" applyFont="1" applyFill="1" applyBorder="1" applyAlignment="1">
      <alignment horizontal="center" vertical="center" textRotation="180" shrinkToFit="1"/>
    </xf>
    <xf numFmtId="0" fontId="7" fillId="0" borderId="32" xfId="0" applyFont="1" applyFill="1" applyBorder="1" applyAlignment="1">
      <alignment horizontal="right" vertical="top" textRotation="180" shrinkToFit="1"/>
    </xf>
    <xf numFmtId="0" fontId="0" fillId="0" borderId="33" xfId="0" applyFont="1" applyFill="1" applyBorder="1" applyAlignment="1">
      <alignment horizontal="right" vertical="top" textRotation="180" shrinkToFit="1"/>
    </xf>
    <xf numFmtId="0" fontId="7" fillId="0" borderId="32" xfId="0" applyFont="1" applyFill="1" applyBorder="1" applyAlignment="1">
      <alignment horizontal="center" vertical="top" textRotation="180" shrinkToFit="1"/>
    </xf>
    <xf numFmtId="0" fontId="0" fillId="0" borderId="33" xfId="0" applyFont="1" applyFill="1" applyBorder="1" applyAlignment="1">
      <alignment horizontal="center" vertical="top" textRotation="180" shrinkToFit="1"/>
    </xf>
    <xf numFmtId="0" fontId="0" fillId="0" borderId="37" xfId="0" applyFont="1" applyFill="1" applyBorder="1" applyAlignment="1">
      <alignment horizontal="center" vertical="top" textRotation="180" shrinkToFit="1"/>
    </xf>
    <xf numFmtId="0" fontId="33" fillId="0" borderId="70" xfId="0" applyFont="1" applyFill="1" applyBorder="1" applyAlignment="1">
      <alignment horizontal="center" vertical="center" shrinkToFit="1"/>
    </xf>
    <xf numFmtId="0" fontId="33" fillId="0" borderId="71" xfId="0" applyFont="1" applyFill="1" applyBorder="1" applyAlignment="1">
      <alignment horizontal="center" vertical="center" shrinkToFit="1"/>
    </xf>
    <xf numFmtId="0" fontId="33" fillId="0" borderId="24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top" textRotation="180" shrinkToFit="1"/>
    </xf>
    <xf numFmtId="0" fontId="7" fillId="0" borderId="37" xfId="0" applyFont="1" applyFill="1" applyBorder="1" applyAlignment="1">
      <alignment horizontal="center" vertical="top" textRotation="180" shrinkToFit="1"/>
    </xf>
    <xf numFmtId="0" fontId="0" fillId="0" borderId="37" xfId="0" applyFont="1" applyFill="1" applyBorder="1" applyAlignment="1">
      <alignment horizontal="right" vertical="top" textRotation="180" shrinkToFit="1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22" fontId="1" fillId="0" borderId="8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top" textRotation="255"/>
    </xf>
    <xf numFmtId="0" fontId="0" fillId="0" borderId="33" xfId="0" applyBorder="1" applyAlignment="1">
      <alignment horizontal="center" vertical="top" textRotation="255"/>
    </xf>
    <xf numFmtId="0" fontId="0" fillId="0" borderId="34" xfId="0" applyBorder="1" applyAlignment="1">
      <alignment horizontal="center" vertical="top" textRotation="255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 vertical="top" textRotation="255"/>
    </xf>
    <xf numFmtId="0" fontId="0" fillId="0" borderId="36" xfId="0" applyBorder="1" applyAlignment="1">
      <alignment horizontal="center"/>
    </xf>
    <xf numFmtId="0" fontId="29" fillId="0" borderId="53" xfId="54" applyFont="1" applyBorder="1" applyAlignment="1">
      <alignment horizontal="center" vertical="center" textRotation="255" shrinkToFit="1"/>
      <protection/>
    </xf>
    <xf numFmtId="0" fontId="29" fillId="0" borderId="53" xfId="54" applyFont="1" applyFill="1" applyBorder="1" applyAlignment="1">
      <alignment horizontal="center" vertical="center" textRotation="255" shrinkToFit="1"/>
      <protection/>
    </xf>
    <xf numFmtId="0" fontId="28" fillId="0" borderId="52" xfId="54" applyFont="1" applyFill="1" applyBorder="1" applyAlignment="1">
      <alignment horizontal="center" vertical="center" textRotation="255" wrapText="1" shrinkToFit="1"/>
      <protection/>
    </xf>
    <xf numFmtId="0" fontId="28" fillId="0" borderId="43" xfId="54" applyFont="1" applyFill="1" applyBorder="1" applyAlignment="1">
      <alignment horizontal="center" vertical="center" textRotation="255" wrapText="1" shrinkToFit="1"/>
      <protection/>
    </xf>
    <xf numFmtId="0" fontId="28" fillId="0" borderId="40" xfId="54" applyFont="1" applyFill="1" applyBorder="1" applyAlignment="1">
      <alignment horizontal="center" vertical="center" textRotation="255" wrapText="1" shrinkToFit="1"/>
      <protection/>
    </xf>
    <xf numFmtId="0" fontId="31" fillId="0" borderId="0" xfId="0" applyFont="1" applyAlignment="1">
      <alignment horizontal="center"/>
    </xf>
    <xf numFmtId="0" fontId="28" fillId="0" borderId="57" xfId="54" applyFont="1" applyFill="1" applyBorder="1" applyAlignment="1">
      <alignment horizontal="center" vertical="center" textRotation="255" wrapText="1" shrinkToFit="1"/>
      <protection/>
    </xf>
    <xf numFmtId="0" fontId="32" fillId="0" borderId="71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center" vertical="top" textRotation="180" shrinkToFit="1"/>
    </xf>
    <xf numFmtId="0" fontId="0" fillId="0" borderId="24" xfId="0" applyFont="1" applyFill="1" applyBorder="1" applyAlignment="1">
      <alignment horizontal="center" vertical="top" textRotation="180" shrinkToFit="1"/>
    </xf>
    <xf numFmtId="0" fontId="6" fillId="0" borderId="70" xfId="0" applyFont="1" applyFill="1" applyBorder="1" applyAlignment="1">
      <alignment/>
    </xf>
    <xf numFmtId="0" fontId="6" fillId="0" borderId="71" xfId="0" applyFont="1" applyFill="1" applyBorder="1" applyAlignment="1">
      <alignment/>
    </xf>
    <xf numFmtId="0" fontId="6" fillId="0" borderId="24" xfId="0" applyFont="1" applyFill="1" applyBorder="1" applyAlignment="1">
      <alignment/>
    </xf>
  </cellXfs>
  <cellStyles count="94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 5" xfId="54"/>
    <cellStyle name="Comma" xfId="55"/>
    <cellStyle name="Comma [0]" xfId="56"/>
    <cellStyle name="Followed Hyperlink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Percent" xfId="64"/>
    <cellStyle name="計算方式" xfId="65"/>
    <cellStyle name="計算方式 2" xfId="66"/>
    <cellStyle name="Currency" xfId="67"/>
    <cellStyle name="Currency [0]" xfId="68"/>
    <cellStyle name="連結的儲存格" xfId="69"/>
    <cellStyle name="連結的儲存格 2" xfId="70"/>
    <cellStyle name="備註" xfId="71"/>
    <cellStyle name="備註 2" xfId="72"/>
    <cellStyle name="Hyperlink" xfId="73"/>
    <cellStyle name="說明文字" xfId="74"/>
    <cellStyle name="說明文字 2" xfId="75"/>
    <cellStyle name="輔色1" xfId="76"/>
    <cellStyle name="輔色1 2" xfId="77"/>
    <cellStyle name="輔色2" xfId="78"/>
    <cellStyle name="輔色2 2" xfId="79"/>
    <cellStyle name="輔色3" xfId="80"/>
    <cellStyle name="輔色3 2" xfId="81"/>
    <cellStyle name="輔色4" xfId="82"/>
    <cellStyle name="輔色4 2" xfId="83"/>
    <cellStyle name="輔色5" xfId="84"/>
    <cellStyle name="輔色5 2" xfId="85"/>
    <cellStyle name="輔色6" xfId="86"/>
    <cellStyle name="輔色6 2" xfId="87"/>
    <cellStyle name="標題" xfId="88"/>
    <cellStyle name="標題 1" xfId="89"/>
    <cellStyle name="標題 1 2" xfId="90"/>
    <cellStyle name="標題 2" xfId="91"/>
    <cellStyle name="標題 2 2" xfId="92"/>
    <cellStyle name="標題 3" xfId="93"/>
    <cellStyle name="標題 3 2" xfId="94"/>
    <cellStyle name="標題 4" xfId="95"/>
    <cellStyle name="標題 4 2" xfId="96"/>
    <cellStyle name="標題 5" xfId="97"/>
    <cellStyle name="輸入" xfId="98"/>
    <cellStyle name="輸入 2" xfId="99"/>
    <cellStyle name="輸出" xfId="100"/>
    <cellStyle name="輸出 2" xfId="101"/>
    <cellStyle name="檢查儲存格" xfId="102"/>
    <cellStyle name="檢查儲存格 2" xfId="103"/>
    <cellStyle name="壞" xfId="104"/>
    <cellStyle name="壞 2" xfId="105"/>
    <cellStyle name="警告文字" xfId="106"/>
    <cellStyle name="警告文字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27491;&#22283;&#23567;-10505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葷"/>
      <sheetName val="素"/>
      <sheetName val="意見表"/>
      <sheetName val="彰化公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tabSelected="1" zoomScale="90" zoomScaleNormal="90" zoomScalePageLayoutView="0" workbookViewId="0" topLeftCell="A1">
      <selection activeCell="E56" sqref="E56"/>
    </sheetView>
  </sheetViews>
  <sheetFormatPr defaultColWidth="9.00390625" defaultRowHeight="16.5"/>
  <cols>
    <col min="1" max="1" width="0.74609375" style="10" customWidth="1"/>
    <col min="2" max="2" width="4.875" style="10" customWidth="1"/>
    <col min="3" max="3" width="4.625" style="10" hidden="1" customWidth="1"/>
    <col min="4" max="4" width="5.125" style="10" customWidth="1"/>
    <col min="5" max="5" width="12.50390625" style="10" customWidth="1"/>
    <col min="6" max="6" width="6.875" style="10" customWidth="1"/>
    <col min="7" max="7" width="4.875" style="10" customWidth="1"/>
    <col min="8" max="8" width="12.50390625" style="10" customWidth="1"/>
    <col min="9" max="9" width="6.875" style="10" customWidth="1"/>
    <col min="10" max="10" width="4.875" style="10" customWidth="1"/>
    <col min="11" max="11" width="12.50390625" style="10" customWidth="1"/>
    <col min="12" max="12" width="6.875" style="10" customWidth="1"/>
    <col min="13" max="13" width="4.875" style="10" customWidth="1"/>
    <col min="14" max="14" width="12.50390625" style="10" customWidth="1"/>
    <col min="15" max="15" width="6.875" style="10" customWidth="1"/>
    <col min="16" max="16" width="4.875" style="10" customWidth="1"/>
    <col min="17" max="17" width="6.375" style="10" customWidth="1"/>
    <col min="18" max="18" width="12.625" style="10" customWidth="1"/>
    <col min="19" max="19" width="9.875" style="10" customWidth="1"/>
    <col min="20" max="20" width="11.375" style="10" customWidth="1"/>
    <col min="21" max="21" width="9.125" style="10" bestFit="1" customWidth="1"/>
    <col min="22" max="16384" width="9.00390625" style="10" customWidth="1"/>
  </cols>
  <sheetData>
    <row r="1" spans="2:21" s="1" customFormat="1" ht="32.25">
      <c r="B1" s="245" t="s">
        <v>212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6"/>
      <c r="U1" s="246"/>
    </row>
    <row r="2" spans="2:11" s="1" customFormat="1" ht="18.75" customHeight="1" thickBot="1">
      <c r="B2" s="18" t="s">
        <v>55</v>
      </c>
      <c r="C2" s="18"/>
      <c r="D2" s="12"/>
      <c r="E2" s="12"/>
      <c r="F2" s="12"/>
      <c r="G2" s="12"/>
      <c r="H2" s="12"/>
      <c r="K2" s="13"/>
    </row>
    <row r="3" spans="2:21" s="2" customFormat="1" ht="43.5">
      <c r="B3" s="3" t="s">
        <v>0</v>
      </c>
      <c r="C3" s="17" t="s">
        <v>1</v>
      </c>
      <c r="D3" s="4" t="s">
        <v>2</v>
      </c>
      <c r="E3" s="255" t="s">
        <v>20</v>
      </c>
      <c r="F3" s="256"/>
      <c r="G3" s="257"/>
      <c r="H3" s="255" t="s">
        <v>21</v>
      </c>
      <c r="I3" s="256"/>
      <c r="J3" s="257"/>
      <c r="K3" s="255" t="s">
        <v>21</v>
      </c>
      <c r="L3" s="256"/>
      <c r="M3" s="257"/>
      <c r="N3" s="255" t="s">
        <v>22</v>
      </c>
      <c r="O3" s="256"/>
      <c r="P3" s="257"/>
      <c r="Q3" s="4" t="s">
        <v>23</v>
      </c>
      <c r="R3" s="107" t="s">
        <v>114</v>
      </c>
      <c r="S3" s="206" t="s">
        <v>115</v>
      </c>
      <c r="T3" s="107" t="s">
        <v>116</v>
      </c>
      <c r="U3" s="108" t="s">
        <v>117</v>
      </c>
    </row>
    <row r="4" spans="2:21" s="5" customFormat="1" ht="19.5" customHeight="1">
      <c r="B4" s="6">
        <v>5</v>
      </c>
      <c r="C4" s="240"/>
      <c r="D4" s="243" t="s">
        <v>56</v>
      </c>
      <c r="E4" s="222" t="s">
        <v>158</v>
      </c>
      <c r="F4" s="223"/>
      <c r="G4" s="224"/>
      <c r="H4" s="222" t="s">
        <v>213</v>
      </c>
      <c r="I4" s="223"/>
      <c r="J4" s="224"/>
      <c r="K4" s="222" t="s">
        <v>214</v>
      </c>
      <c r="L4" s="223"/>
      <c r="M4" s="224"/>
      <c r="N4" s="222" t="s">
        <v>159</v>
      </c>
      <c r="O4" s="223"/>
      <c r="P4" s="224"/>
      <c r="Q4" s="217"/>
      <c r="R4" s="121" t="s">
        <v>118</v>
      </c>
      <c r="S4" s="207"/>
      <c r="T4" s="110" t="s">
        <v>119</v>
      </c>
      <c r="U4" s="208">
        <v>5.04</v>
      </c>
    </row>
    <row r="5" spans="2:21" s="5" customFormat="1" ht="19.5" customHeight="1">
      <c r="B5" s="6" t="s">
        <v>5</v>
      </c>
      <c r="C5" s="241"/>
      <c r="D5" s="244"/>
      <c r="E5" s="138" t="s">
        <v>215</v>
      </c>
      <c r="F5" s="146">
        <v>50</v>
      </c>
      <c r="G5" s="139" t="s">
        <v>199</v>
      </c>
      <c r="H5" s="97" t="s">
        <v>63</v>
      </c>
      <c r="I5" s="143">
        <v>62</v>
      </c>
      <c r="J5" s="98" t="s">
        <v>58</v>
      </c>
      <c r="K5" s="133" t="s">
        <v>66</v>
      </c>
      <c r="L5" s="143">
        <v>90</v>
      </c>
      <c r="M5" s="98" t="s">
        <v>58</v>
      </c>
      <c r="N5" s="97" t="s">
        <v>143</v>
      </c>
      <c r="O5" s="143">
        <v>30</v>
      </c>
      <c r="P5" s="98" t="s">
        <v>58</v>
      </c>
      <c r="Q5" s="220"/>
      <c r="R5" s="112" t="s">
        <v>161</v>
      </c>
      <c r="S5" s="209">
        <v>0.5387</v>
      </c>
      <c r="T5" s="111" t="s">
        <v>120</v>
      </c>
      <c r="U5" s="210">
        <v>2.07</v>
      </c>
    </row>
    <row r="6" spans="2:21" s="5" customFormat="1" ht="19.5" customHeight="1">
      <c r="B6" s="6">
        <v>16</v>
      </c>
      <c r="C6" s="241"/>
      <c r="D6" s="244"/>
      <c r="E6" s="140" t="s">
        <v>135</v>
      </c>
      <c r="F6" s="141">
        <v>18</v>
      </c>
      <c r="G6" s="142" t="s">
        <v>58</v>
      </c>
      <c r="H6" s="102" t="s">
        <v>64</v>
      </c>
      <c r="I6" s="100">
        <v>33</v>
      </c>
      <c r="J6" s="103" t="s">
        <v>58</v>
      </c>
      <c r="K6" s="134" t="s">
        <v>65</v>
      </c>
      <c r="L6" s="100">
        <v>2</v>
      </c>
      <c r="M6" s="103" t="s">
        <v>61</v>
      </c>
      <c r="N6" s="99" t="s">
        <v>142</v>
      </c>
      <c r="O6" s="100">
        <v>25</v>
      </c>
      <c r="P6" s="101" t="s">
        <v>58</v>
      </c>
      <c r="Q6" s="220"/>
      <c r="R6" s="109" t="s">
        <v>121</v>
      </c>
      <c r="S6" s="211"/>
      <c r="T6" s="111" t="s">
        <v>122</v>
      </c>
      <c r="U6" s="212">
        <v>1.7</v>
      </c>
    </row>
    <row r="7" spans="2:21" s="5" customFormat="1" ht="19.5" customHeight="1">
      <c r="B7" s="6" t="s">
        <v>4</v>
      </c>
      <c r="C7" s="241"/>
      <c r="D7" s="244"/>
      <c r="E7" s="99" t="s">
        <v>89</v>
      </c>
      <c r="F7" s="100">
        <v>15</v>
      </c>
      <c r="G7" s="101" t="s">
        <v>58</v>
      </c>
      <c r="H7" s="102" t="s">
        <v>137</v>
      </c>
      <c r="I7" s="100">
        <v>4</v>
      </c>
      <c r="J7" s="103" t="s">
        <v>58</v>
      </c>
      <c r="N7" s="102" t="s">
        <v>63</v>
      </c>
      <c r="O7" s="100">
        <v>12</v>
      </c>
      <c r="P7" s="103" t="s">
        <v>58</v>
      </c>
      <c r="Q7" s="220"/>
      <c r="R7" s="112" t="s">
        <v>160</v>
      </c>
      <c r="S7" s="209">
        <v>0.3006</v>
      </c>
      <c r="T7" s="111" t="s">
        <v>123</v>
      </c>
      <c r="U7" s="212">
        <v>2.3</v>
      </c>
    </row>
    <row r="8" spans="2:21" s="5" customFormat="1" ht="19.5" customHeight="1">
      <c r="B8" s="258" t="s">
        <v>57</v>
      </c>
      <c r="C8" s="241"/>
      <c r="D8" s="244"/>
      <c r="E8" s="99" t="s">
        <v>59</v>
      </c>
      <c r="F8" s="100">
        <v>15</v>
      </c>
      <c r="G8" s="101" t="s">
        <v>58</v>
      </c>
      <c r="H8" s="99" t="s">
        <v>65</v>
      </c>
      <c r="I8" s="100">
        <v>2</v>
      </c>
      <c r="J8" s="101" t="s">
        <v>61</v>
      </c>
      <c r="L8" s="100"/>
      <c r="M8" s="101"/>
      <c r="N8" s="99" t="s">
        <v>68</v>
      </c>
      <c r="O8" s="100">
        <v>8</v>
      </c>
      <c r="P8" s="101" t="s">
        <v>58</v>
      </c>
      <c r="Q8" s="220"/>
      <c r="R8" s="109" t="s">
        <v>124</v>
      </c>
      <c r="S8" s="213"/>
      <c r="T8" s="111" t="s">
        <v>125</v>
      </c>
      <c r="U8" s="212">
        <v>0</v>
      </c>
    </row>
    <row r="9" spans="2:21" s="5" customFormat="1" ht="19.5" customHeight="1">
      <c r="B9" s="258"/>
      <c r="C9" s="242"/>
      <c r="D9" s="244"/>
      <c r="E9" s="99" t="s">
        <v>60</v>
      </c>
      <c r="F9" s="100">
        <v>8</v>
      </c>
      <c r="G9" s="101" t="s">
        <v>61</v>
      </c>
      <c r="H9" s="99"/>
      <c r="I9" s="100"/>
      <c r="J9" s="101"/>
      <c r="K9" s="135" t="s">
        <v>67</v>
      </c>
      <c r="L9" s="100"/>
      <c r="M9" s="101"/>
      <c r="N9" s="99" t="s">
        <v>141</v>
      </c>
      <c r="O9" s="100">
        <v>3</v>
      </c>
      <c r="P9" s="101" t="s">
        <v>61</v>
      </c>
      <c r="Q9" s="220"/>
      <c r="R9" s="112" t="s">
        <v>162</v>
      </c>
      <c r="S9" s="209">
        <v>0.1606</v>
      </c>
      <c r="T9" s="111" t="s">
        <v>126</v>
      </c>
      <c r="U9" s="212">
        <v>4</v>
      </c>
    </row>
    <row r="10" spans="2:21" s="5" customFormat="1" ht="21">
      <c r="B10" s="259"/>
      <c r="C10" s="8"/>
      <c r="D10" s="260"/>
      <c r="H10" s="99"/>
      <c r="I10" s="100"/>
      <c r="J10" s="101"/>
      <c r="K10" s="135" t="s">
        <v>200</v>
      </c>
      <c r="L10" s="100">
        <v>15</v>
      </c>
      <c r="M10" s="101" t="s">
        <v>58</v>
      </c>
      <c r="N10" s="99" t="s">
        <v>140</v>
      </c>
      <c r="O10" s="100">
        <v>3</v>
      </c>
      <c r="P10" s="101" t="s">
        <v>139</v>
      </c>
      <c r="Q10" s="220"/>
      <c r="R10" s="109" t="s">
        <v>127</v>
      </c>
      <c r="S10" s="211"/>
      <c r="T10" s="111" t="s">
        <v>128</v>
      </c>
      <c r="U10" s="212">
        <v>0</v>
      </c>
    </row>
    <row r="11" spans="2:21" s="5" customFormat="1" ht="21">
      <c r="B11" s="7" t="s">
        <v>25</v>
      </c>
      <c r="C11" s="14"/>
      <c r="D11" s="136" t="s">
        <v>130</v>
      </c>
      <c r="E11" s="104"/>
      <c r="F11" s="105"/>
      <c r="G11" s="106"/>
      <c r="H11" s="104"/>
      <c r="I11" s="105"/>
      <c r="J11" s="106"/>
      <c r="K11" s="144" t="s">
        <v>154</v>
      </c>
      <c r="L11" s="105">
        <v>58</v>
      </c>
      <c r="M11" s="145" t="s">
        <v>155</v>
      </c>
      <c r="N11" s="104" t="s">
        <v>138</v>
      </c>
      <c r="O11" s="105">
        <v>3</v>
      </c>
      <c r="P11" s="106" t="s">
        <v>58</v>
      </c>
      <c r="Q11" s="221"/>
      <c r="R11" s="112" t="s">
        <v>163</v>
      </c>
      <c r="S11" s="112"/>
      <c r="T11" s="14"/>
      <c r="U11" s="212"/>
    </row>
    <row r="12" spans="2:21" s="5" customFormat="1" ht="21">
      <c r="B12" s="15">
        <v>1052</v>
      </c>
      <c r="C12" s="9"/>
      <c r="D12" s="137">
        <v>34</v>
      </c>
      <c r="E12" s="249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1"/>
      <c r="R12" s="113"/>
      <c r="S12" s="112"/>
      <c r="T12" s="122"/>
      <c r="U12" s="114"/>
    </row>
    <row r="13" spans="2:21" s="5" customFormat="1" ht="21" customHeight="1">
      <c r="B13" s="6">
        <v>5</v>
      </c>
      <c r="C13" s="240"/>
      <c r="D13" s="243" t="s">
        <v>69</v>
      </c>
      <c r="E13" s="222" t="s">
        <v>164</v>
      </c>
      <c r="F13" s="223"/>
      <c r="G13" s="224"/>
      <c r="H13" s="222" t="s">
        <v>165</v>
      </c>
      <c r="I13" s="223"/>
      <c r="J13" s="224"/>
      <c r="K13" s="222" t="s">
        <v>197</v>
      </c>
      <c r="L13" s="223"/>
      <c r="M13" s="224"/>
      <c r="N13" s="222" t="s">
        <v>166</v>
      </c>
      <c r="O13" s="223"/>
      <c r="P13" s="224"/>
      <c r="Q13" s="217" t="s">
        <v>157</v>
      </c>
      <c r="R13" s="121" t="s">
        <v>118</v>
      </c>
      <c r="S13" s="207"/>
      <c r="T13" s="110" t="s">
        <v>119</v>
      </c>
      <c r="U13" s="208">
        <v>4.17</v>
      </c>
    </row>
    <row r="14" spans="2:21" s="5" customFormat="1" ht="20.25">
      <c r="B14" s="6" t="s">
        <v>3</v>
      </c>
      <c r="C14" s="241"/>
      <c r="D14" s="244"/>
      <c r="E14" s="97" t="s">
        <v>71</v>
      </c>
      <c r="F14" s="143">
        <v>60</v>
      </c>
      <c r="G14" s="98" t="s">
        <v>58</v>
      </c>
      <c r="H14" s="97" t="s">
        <v>108</v>
      </c>
      <c r="I14" s="143">
        <v>55</v>
      </c>
      <c r="J14" s="98" t="s">
        <v>58</v>
      </c>
      <c r="K14" s="97" t="s">
        <v>66</v>
      </c>
      <c r="L14" s="143">
        <v>90</v>
      </c>
      <c r="M14" s="98" t="s">
        <v>58</v>
      </c>
      <c r="N14" s="97" t="s">
        <v>76</v>
      </c>
      <c r="O14" s="143">
        <v>54</v>
      </c>
      <c r="P14" s="98" t="s">
        <v>58</v>
      </c>
      <c r="Q14" s="218"/>
      <c r="R14" s="112" t="s">
        <v>167</v>
      </c>
      <c r="S14" s="209">
        <v>0.5251</v>
      </c>
      <c r="T14" s="111" t="s">
        <v>120</v>
      </c>
      <c r="U14" s="210">
        <v>1.9</v>
      </c>
    </row>
    <row r="15" spans="2:21" s="5" customFormat="1" ht="20.25">
      <c r="B15" s="6">
        <v>17</v>
      </c>
      <c r="C15" s="241"/>
      <c r="D15" s="244"/>
      <c r="E15" s="99" t="s">
        <v>68</v>
      </c>
      <c r="F15" s="100">
        <v>25</v>
      </c>
      <c r="G15" s="101" t="s">
        <v>58</v>
      </c>
      <c r="H15" s="99" t="s">
        <v>144</v>
      </c>
      <c r="I15" s="100">
        <v>25</v>
      </c>
      <c r="J15" s="101" t="s">
        <v>58</v>
      </c>
      <c r="K15" s="99" t="s">
        <v>65</v>
      </c>
      <c r="L15" s="100">
        <v>2</v>
      </c>
      <c r="M15" s="101" t="s">
        <v>61</v>
      </c>
      <c r="N15" s="99" t="s">
        <v>77</v>
      </c>
      <c r="O15" s="100">
        <v>4</v>
      </c>
      <c r="P15" s="101" t="s">
        <v>58</v>
      </c>
      <c r="Q15" s="218"/>
      <c r="R15" s="109" t="s">
        <v>121</v>
      </c>
      <c r="S15" s="211"/>
      <c r="T15" s="111" t="s">
        <v>122</v>
      </c>
      <c r="U15" s="212">
        <v>2.47</v>
      </c>
    </row>
    <row r="16" spans="2:21" s="5" customFormat="1" ht="20.25">
      <c r="B16" s="6" t="s">
        <v>4</v>
      </c>
      <c r="C16" s="241"/>
      <c r="D16" s="244"/>
      <c r="E16" s="99" t="s">
        <v>72</v>
      </c>
      <c r="F16" s="100">
        <v>8</v>
      </c>
      <c r="G16" s="101" t="s">
        <v>58</v>
      </c>
      <c r="H16" s="99" t="s">
        <v>145</v>
      </c>
      <c r="I16" s="100">
        <v>10</v>
      </c>
      <c r="J16" s="101" t="s">
        <v>58</v>
      </c>
      <c r="K16" s="99"/>
      <c r="L16" s="100"/>
      <c r="M16" s="101"/>
      <c r="N16" s="99" t="s">
        <v>78</v>
      </c>
      <c r="O16" s="100">
        <v>1</v>
      </c>
      <c r="P16" s="101" t="s">
        <v>61</v>
      </c>
      <c r="Q16" s="218"/>
      <c r="R16" s="112" t="s">
        <v>168</v>
      </c>
      <c r="S16" s="209">
        <v>0.3145</v>
      </c>
      <c r="T16" s="111" t="s">
        <v>123</v>
      </c>
      <c r="U16" s="212">
        <v>2.3</v>
      </c>
    </row>
    <row r="17" spans="2:21" s="5" customFormat="1" ht="20.25">
      <c r="B17" s="258" t="s">
        <v>70</v>
      </c>
      <c r="C17" s="241"/>
      <c r="D17" s="244"/>
      <c r="E17" s="99" t="s">
        <v>73</v>
      </c>
      <c r="F17" s="100">
        <v>4</v>
      </c>
      <c r="G17" s="101" t="s">
        <v>58</v>
      </c>
      <c r="H17" s="99" t="s">
        <v>146</v>
      </c>
      <c r="I17" s="100">
        <v>5</v>
      </c>
      <c r="J17" s="101" t="s">
        <v>58</v>
      </c>
      <c r="K17" s="99"/>
      <c r="L17" s="100"/>
      <c r="M17" s="101"/>
      <c r="Q17" s="218"/>
      <c r="R17" s="109" t="s">
        <v>124</v>
      </c>
      <c r="S17" s="213"/>
      <c r="T17" s="111" t="s">
        <v>125</v>
      </c>
      <c r="U17" s="212">
        <v>0</v>
      </c>
    </row>
    <row r="18" spans="2:21" s="5" customFormat="1" ht="20.25">
      <c r="B18" s="258"/>
      <c r="C18" s="242"/>
      <c r="D18" s="244"/>
      <c r="E18" s="99" t="s">
        <v>65</v>
      </c>
      <c r="F18" s="100">
        <v>2</v>
      </c>
      <c r="G18" s="101" t="s">
        <v>61</v>
      </c>
      <c r="H18" s="99" t="s">
        <v>72</v>
      </c>
      <c r="I18" s="100">
        <v>3</v>
      </c>
      <c r="J18" s="101" t="s">
        <v>58</v>
      </c>
      <c r="K18" s="99"/>
      <c r="L18" s="100"/>
      <c r="M18" s="101"/>
      <c r="N18" s="99"/>
      <c r="O18" s="100"/>
      <c r="P18" s="101"/>
      <c r="Q18" s="218"/>
      <c r="R18" s="112" t="s">
        <v>169</v>
      </c>
      <c r="S18" s="209">
        <v>0.1605</v>
      </c>
      <c r="T18" s="111" t="s">
        <v>126</v>
      </c>
      <c r="U18" s="212">
        <v>4</v>
      </c>
    </row>
    <row r="19" spans="2:21" s="5" customFormat="1" ht="20.25">
      <c r="B19" s="259"/>
      <c r="C19" s="8"/>
      <c r="D19" s="244"/>
      <c r="E19" s="99" t="s">
        <v>62</v>
      </c>
      <c r="F19" s="100">
        <v>1</v>
      </c>
      <c r="G19" s="101" t="s">
        <v>58</v>
      </c>
      <c r="H19" s="99" t="s">
        <v>147</v>
      </c>
      <c r="I19" s="100">
        <v>1</v>
      </c>
      <c r="J19" s="101" t="s">
        <v>148</v>
      </c>
      <c r="K19" s="99"/>
      <c r="L19" s="100"/>
      <c r="M19" s="101"/>
      <c r="N19" s="99"/>
      <c r="O19" s="100"/>
      <c r="P19" s="101"/>
      <c r="Q19" s="218"/>
      <c r="R19" s="109" t="s">
        <v>127</v>
      </c>
      <c r="S19" s="211"/>
      <c r="T19" s="111" t="s">
        <v>128</v>
      </c>
      <c r="U19" s="212">
        <v>0.83</v>
      </c>
    </row>
    <row r="20" spans="2:21" s="5" customFormat="1" ht="21">
      <c r="B20" s="7" t="s">
        <v>25</v>
      </c>
      <c r="C20" s="14"/>
      <c r="D20" s="136" t="s">
        <v>131</v>
      </c>
      <c r="E20" s="104"/>
      <c r="F20" s="105"/>
      <c r="G20" s="106"/>
      <c r="H20" s="104"/>
      <c r="I20" s="105"/>
      <c r="J20" s="106"/>
      <c r="K20" s="144" t="s">
        <v>154</v>
      </c>
      <c r="L20" s="105">
        <v>73</v>
      </c>
      <c r="M20" s="145" t="s">
        <v>155</v>
      </c>
      <c r="N20" s="104"/>
      <c r="O20" s="105"/>
      <c r="P20" s="106"/>
      <c r="Q20" s="219"/>
      <c r="R20" s="112" t="s">
        <v>170</v>
      </c>
      <c r="S20" s="112"/>
      <c r="T20" s="14"/>
      <c r="U20" s="212"/>
    </row>
    <row r="21" spans="2:21" s="5" customFormat="1" ht="20.25">
      <c r="B21" s="15">
        <v>1052</v>
      </c>
      <c r="C21" s="9"/>
      <c r="D21" s="137">
        <v>34</v>
      </c>
      <c r="E21" s="225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7"/>
      <c r="R21" s="116"/>
      <c r="S21" s="116"/>
      <c r="T21" s="14"/>
      <c r="U21" s="212"/>
    </row>
    <row r="22" spans="2:21" s="5" customFormat="1" ht="21" customHeight="1">
      <c r="B22" s="6">
        <v>5</v>
      </c>
      <c r="C22" s="240"/>
      <c r="D22" s="243" t="s">
        <v>156</v>
      </c>
      <c r="E22" s="228" t="s">
        <v>176</v>
      </c>
      <c r="F22" s="229"/>
      <c r="G22" s="229"/>
      <c r="H22" s="230"/>
      <c r="I22" s="230"/>
      <c r="J22" s="231"/>
      <c r="K22" s="234" t="s">
        <v>177</v>
      </c>
      <c r="L22" s="235"/>
      <c r="M22" s="236"/>
      <c r="N22" s="237" t="s">
        <v>178</v>
      </c>
      <c r="O22" s="238"/>
      <c r="P22" s="239"/>
      <c r="Q22" s="217" t="s">
        <v>201</v>
      </c>
      <c r="R22" s="109" t="s">
        <v>118</v>
      </c>
      <c r="S22" s="211"/>
      <c r="T22" s="110" t="s">
        <v>119</v>
      </c>
      <c r="U22" s="208">
        <v>4.7</v>
      </c>
    </row>
    <row r="23" spans="2:21" s="5" customFormat="1" ht="20.25">
      <c r="B23" s="6" t="s">
        <v>3</v>
      </c>
      <c r="C23" s="241"/>
      <c r="D23" s="244"/>
      <c r="E23" s="97" t="s">
        <v>80</v>
      </c>
      <c r="F23" s="143">
        <v>40</v>
      </c>
      <c r="G23" s="98" t="s">
        <v>58</v>
      </c>
      <c r="H23" s="97" t="s">
        <v>85</v>
      </c>
      <c r="I23" s="143">
        <v>3</v>
      </c>
      <c r="J23" s="98" t="s">
        <v>61</v>
      </c>
      <c r="K23" s="97" t="s">
        <v>88</v>
      </c>
      <c r="L23" s="143">
        <v>45</v>
      </c>
      <c r="M23" s="98" t="s">
        <v>58</v>
      </c>
      <c r="N23" s="97" t="s">
        <v>90</v>
      </c>
      <c r="O23" s="143">
        <v>1052</v>
      </c>
      <c r="P23" s="98" t="s">
        <v>91</v>
      </c>
      <c r="Q23" s="220"/>
      <c r="R23" s="112" t="s">
        <v>172</v>
      </c>
      <c r="S23" s="209">
        <v>0.583</v>
      </c>
      <c r="T23" s="111" t="s">
        <v>120</v>
      </c>
      <c r="U23" s="210">
        <v>1.73</v>
      </c>
    </row>
    <row r="24" spans="2:21" s="5" customFormat="1" ht="21">
      <c r="B24" s="6">
        <v>18</v>
      </c>
      <c r="C24" s="241"/>
      <c r="D24" s="244"/>
      <c r="E24" s="99" t="s">
        <v>75</v>
      </c>
      <c r="F24" s="100">
        <v>20</v>
      </c>
      <c r="G24" s="101" t="s">
        <v>58</v>
      </c>
      <c r="H24" s="99" t="s">
        <v>86</v>
      </c>
      <c r="I24" s="100">
        <v>1</v>
      </c>
      <c r="J24" s="101" t="s">
        <v>58</v>
      </c>
      <c r="K24" s="102" t="s">
        <v>218</v>
      </c>
      <c r="L24" s="100">
        <v>30</v>
      </c>
      <c r="M24" s="101" t="s">
        <v>58</v>
      </c>
      <c r="N24" s="99" t="s">
        <v>92</v>
      </c>
      <c r="O24" s="100">
        <v>34</v>
      </c>
      <c r="P24" s="101" t="s">
        <v>91</v>
      </c>
      <c r="Q24" s="220"/>
      <c r="R24" s="109" t="s">
        <v>121</v>
      </c>
      <c r="S24" s="211"/>
      <c r="T24" s="111" t="s">
        <v>122</v>
      </c>
      <c r="U24" s="212">
        <v>1.1</v>
      </c>
    </row>
    <row r="25" spans="2:21" s="5" customFormat="1" ht="20.25">
      <c r="B25" s="6" t="s">
        <v>4</v>
      </c>
      <c r="C25" s="241"/>
      <c r="D25" s="244"/>
      <c r="E25" s="99" t="s">
        <v>81</v>
      </c>
      <c r="F25" s="100">
        <v>20</v>
      </c>
      <c r="G25" s="101" t="s">
        <v>58</v>
      </c>
      <c r="H25" s="99" t="s">
        <v>87</v>
      </c>
      <c r="I25" s="100">
        <v>1</v>
      </c>
      <c r="J25" s="101" t="s">
        <v>58</v>
      </c>
      <c r="K25" s="99" t="s">
        <v>89</v>
      </c>
      <c r="L25" s="100">
        <v>25</v>
      </c>
      <c r="M25" s="101" t="s">
        <v>58</v>
      </c>
      <c r="N25" s="99"/>
      <c r="O25" s="100"/>
      <c r="P25" s="101"/>
      <c r="Q25" s="220"/>
      <c r="R25" s="112" t="s">
        <v>173</v>
      </c>
      <c r="S25" s="209">
        <v>0.2782</v>
      </c>
      <c r="T25" s="111" t="s">
        <v>123</v>
      </c>
      <c r="U25" s="212">
        <v>2.3</v>
      </c>
    </row>
    <row r="26" spans="2:21" s="5" customFormat="1" ht="21">
      <c r="B26" s="258" t="s">
        <v>79</v>
      </c>
      <c r="C26" s="241"/>
      <c r="D26" s="244"/>
      <c r="E26" s="99" t="s">
        <v>82</v>
      </c>
      <c r="F26" s="100">
        <v>15</v>
      </c>
      <c r="G26" s="101" t="s">
        <v>58</v>
      </c>
      <c r="H26" s="102"/>
      <c r="I26" s="100"/>
      <c r="J26" s="103"/>
      <c r="K26" s="102" t="s">
        <v>179</v>
      </c>
      <c r="L26" s="100">
        <v>1</v>
      </c>
      <c r="M26" s="103" t="s">
        <v>171</v>
      </c>
      <c r="N26" s="99"/>
      <c r="O26" s="100"/>
      <c r="P26" s="101"/>
      <c r="Q26" s="220"/>
      <c r="R26" s="109" t="s">
        <v>124</v>
      </c>
      <c r="S26" s="213"/>
      <c r="T26" s="111" t="s">
        <v>125</v>
      </c>
      <c r="U26" s="212">
        <v>1</v>
      </c>
    </row>
    <row r="27" spans="2:21" s="5" customFormat="1" ht="20.25">
      <c r="B27" s="258"/>
      <c r="C27" s="242"/>
      <c r="D27" s="244"/>
      <c r="E27" s="140" t="s">
        <v>83</v>
      </c>
      <c r="F27" s="141">
        <v>15</v>
      </c>
      <c r="G27" s="142" t="s">
        <v>58</v>
      </c>
      <c r="H27" s="99"/>
      <c r="I27" s="100"/>
      <c r="J27" s="101"/>
      <c r="K27" s="99"/>
      <c r="L27" s="100"/>
      <c r="M27" s="101"/>
      <c r="N27" s="99"/>
      <c r="O27" s="100"/>
      <c r="P27" s="101"/>
      <c r="Q27" s="220"/>
      <c r="R27" s="112" t="s">
        <v>174</v>
      </c>
      <c r="S27" s="209">
        <v>0.1388</v>
      </c>
      <c r="T27" s="111" t="s">
        <v>126</v>
      </c>
      <c r="U27" s="212">
        <v>4</v>
      </c>
    </row>
    <row r="28" spans="2:21" s="5" customFormat="1" ht="20.25">
      <c r="B28" s="259"/>
      <c r="C28" s="8"/>
      <c r="D28" s="260"/>
      <c r="E28" s="99" t="s">
        <v>84</v>
      </c>
      <c r="F28" s="100">
        <v>3</v>
      </c>
      <c r="G28" s="101" t="s">
        <v>58</v>
      </c>
      <c r="H28" s="99"/>
      <c r="I28" s="100"/>
      <c r="J28" s="101"/>
      <c r="K28" s="99"/>
      <c r="L28" s="100"/>
      <c r="M28" s="101"/>
      <c r="N28" s="99"/>
      <c r="O28" s="100"/>
      <c r="P28" s="101"/>
      <c r="Q28" s="220"/>
      <c r="R28" s="109" t="s">
        <v>127</v>
      </c>
      <c r="S28" s="211"/>
      <c r="T28" s="111" t="s">
        <v>128</v>
      </c>
      <c r="U28" s="212">
        <v>0</v>
      </c>
    </row>
    <row r="29" spans="2:21" s="5" customFormat="1" ht="21">
      <c r="B29" s="7" t="s">
        <v>25</v>
      </c>
      <c r="C29" s="14"/>
      <c r="D29" s="136" t="s">
        <v>131</v>
      </c>
      <c r="E29" s="104"/>
      <c r="F29" s="105"/>
      <c r="G29" s="106"/>
      <c r="H29" s="144" t="s">
        <v>154</v>
      </c>
      <c r="I29" s="105">
        <v>45</v>
      </c>
      <c r="J29" s="145" t="s">
        <v>155</v>
      </c>
      <c r="K29" s="104"/>
      <c r="L29" s="105"/>
      <c r="M29" s="106"/>
      <c r="N29" s="104"/>
      <c r="O29" s="105"/>
      <c r="P29" s="106"/>
      <c r="Q29" s="221"/>
      <c r="R29" s="112" t="s">
        <v>175</v>
      </c>
      <c r="S29" s="112"/>
      <c r="T29" s="14"/>
      <c r="U29" s="212"/>
    </row>
    <row r="30" spans="2:21" s="5" customFormat="1" ht="20.25">
      <c r="B30" s="15">
        <v>1052</v>
      </c>
      <c r="C30" s="9"/>
      <c r="D30" s="137">
        <v>34</v>
      </c>
      <c r="E30" s="225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7"/>
      <c r="R30" s="115"/>
      <c r="S30" s="115"/>
      <c r="U30" s="212"/>
    </row>
    <row r="31" spans="2:21" s="5" customFormat="1" ht="21" customHeight="1">
      <c r="B31" s="6">
        <v>5</v>
      </c>
      <c r="C31" s="240"/>
      <c r="D31" s="243" t="s">
        <v>69</v>
      </c>
      <c r="E31" s="234" t="s">
        <v>185</v>
      </c>
      <c r="F31" s="235"/>
      <c r="G31" s="236"/>
      <c r="H31" s="222" t="s">
        <v>186</v>
      </c>
      <c r="I31" s="223"/>
      <c r="J31" s="224"/>
      <c r="K31" s="222" t="s">
        <v>197</v>
      </c>
      <c r="L31" s="223"/>
      <c r="M31" s="224"/>
      <c r="N31" s="222" t="s">
        <v>187</v>
      </c>
      <c r="O31" s="223"/>
      <c r="P31" s="224"/>
      <c r="Q31" s="217"/>
      <c r="R31" s="109" t="s">
        <v>118</v>
      </c>
      <c r="S31" s="211"/>
      <c r="T31" s="110" t="s">
        <v>119</v>
      </c>
      <c r="U31" s="208">
        <v>4.51</v>
      </c>
    </row>
    <row r="32" spans="2:22" ht="20.25">
      <c r="B32" s="6" t="s">
        <v>3</v>
      </c>
      <c r="C32" s="241"/>
      <c r="D32" s="244"/>
      <c r="E32" s="138" t="s">
        <v>94</v>
      </c>
      <c r="F32" s="146">
        <v>1052</v>
      </c>
      <c r="G32" s="139" t="s">
        <v>95</v>
      </c>
      <c r="H32" s="97" t="s">
        <v>74</v>
      </c>
      <c r="I32" s="143">
        <v>70</v>
      </c>
      <c r="J32" s="98" t="s">
        <v>58</v>
      </c>
      <c r="K32" s="97" t="s">
        <v>66</v>
      </c>
      <c r="L32" s="143">
        <v>90</v>
      </c>
      <c r="M32" s="98" t="s">
        <v>58</v>
      </c>
      <c r="N32" s="97" t="s">
        <v>80</v>
      </c>
      <c r="O32" s="143">
        <v>20</v>
      </c>
      <c r="P32" s="98" t="s">
        <v>58</v>
      </c>
      <c r="Q32" s="220"/>
      <c r="R32" s="112" t="s">
        <v>181</v>
      </c>
      <c r="S32" s="209">
        <v>0.5232</v>
      </c>
      <c r="T32" s="111" t="s">
        <v>120</v>
      </c>
      <c r="U32" s="210">
        <v>1.89</v>
      </c>
      <c r="V32" s="5"/>
    </row>
    <row r="33" spans="2:21" ht="21">
      <c r="B33" s="6">
        <v>19</v>
      </c>
      <c r="C33" s="241"/>
      <c r="D33" s="244"/>
      <c r="E33" s="99" t="s">
        <v>216</v>
      </c>
      <c r="F33" s="100">
        <v>34</v>
      </c>
      <c r="G33" s="101" t="s">
        <v>95</v>
      </c>
      <c r="H33" s="102" t="s">
        <v>180</v>
      </c>
      <c r="I33" s="100">
        <v>17</v>
      </c>
      <c r="J33" s="101" t="s">
        <v>58</v>
      </c>
      <c r="K33" s="99" t="s">
        <v>65</v>
      </c>
      <c r="L33" s="100">
        <v>2</v>
      </c>
      <c r="M33" s="101" t="s">
        <v>61</v>
      </c>
      <c r="N33" s="102" t="s">
        <v>97</v>
      </c>
      <c r="O33" s="100">
        <v>15</v>
      </c>
      <c r="P33" s="101" t="s">
        <v>58</v>
      </c>
      <c r="Q33" s="220"/>
      <c r="R33" s="109" t="s">
        <v>121</v>
      </c>
      <c r="S33" s="211"/>
      <c r="T33" s="111" t="s">
        <v>122</v>
      </c>
      <c r="U33" s="212">
        <v>1.47</v>
      </c>
    </row>
    <row r="34" spans="2:21" ht="20.25">
      <c r="B34" s="6" t="s">
        <v>4</v>
      </c>
      <c r="C34" s="241"/>
      <c r="D34" s="244"/>
      <c r="E34" s="99"/>
      <c r="F34" s="100"/>
      <c r="G34" s="101"/>
      <c r="H34" s="99" t="s">
        <v>75</v>
      </c>
      <c r="I34" s="100">
        <v>7</v>
      </c>
      <c r="J34" s="101" t="s">
        <v>58</v>
      </c>
      <c r="K34" s="99"/>
      <c r="L34" s="100"/>
      <c r="M34" s="101"/>
      <c r="N34" s="99" t="s">
        <v>98</v>
      </c>
      <c r="O34" s="100">
        <v>10</v>
      </c>
      <c r="P34" s="101" t="s">
        <v>58</v>
      </c>
      <c r="Q34" s="220"/>
      <c r="R34" s="112" t="s">
        <v>182</v>
      </c>
      <c r="S34" s="209">
        <v>0.3197</v>
      </c>
      <c r="T34" s="111" t="s">
        <v>123</v>
      </c>
      <c r="U34" s="212">
        <v>2.4</v>
      </c>
    </row>
    <row r="35" spans="2:21" ht="20.25">
      <c r="B35" s="258" t="s">
        <v>93</v>
      </c>
      <c r="C35" s="241"/>
      <c r="D35" s="244"/>
      <c r="E35" s="99"/>
      <c r="F35" s="100"/>
      <c r="G35" s="101"/>
      <c r="H35" s="99" t="s">
        <v>65</v>
      </c>
      <c r="I35" s="100">
        <v>2</v>
      </c>
      <c r="J35" s="101" t="s">
        <v>61</v>
      </c>
      <c r="K35" s="99"/>
      <c r="L35" s="100"/>
      <c r="M35" s="101"/>
      <c r="N35" s="99" t="s">
        <v>77</v>
      </c>
      <c r="O35" s="100">
        <v>4</v>
      </c>
      <c r="P35" s="101" t="s">
        <v>58</v>
      </c>
      <c r="Q35" s="220"/>
      <c r="R35" s="109" t="s">
        <v>124</v>
      </c>
      <c r="S35" s="213"/>
      <c r="T35" s="111" t="s">
        <v>125</v>
      </c>
      <c r="U35" s="212">
        <v>0</v>
      </c>
    </row>
    <row r="36" spans="2:21" ht="20.25">
      <c r="B36" s="258"/>
      <c r="C36" s="242"/>
      <c r="D36" s="244"/>
      <c r="E36" s="99"/>
      <c r="F36" s="100"/>
      <c r="G36" s="101"/>
      <c r="H36" s="99" t="s">
        <v>62</v>
      </c>
      <c r="I36" s="100">
        <v>1</v>
      </c>
      <c r="J36" s="101" t="s">
        <v>58</v>
      </c>
      <c r="K36" s="99"/>
      <c r="L36" s="100"/>
      <c r="M36" s="101"/>
      <c r="N36" s="99" t="s">
        <v>99</v>
      </c>
      <c r="O36" s="100">
        <v>4</v>
      </c>
      <c r="P36" s="101" t="s">
        <v>58</v>
      </c>
      <c r="Q36" s="220"/>
      <c r="R36" s="112" t="s">
        <v>183</v>
      </c>
      <c r="S36" s="209">
        <v>0.1571</v>
      </c>
      <c r="T36" s="111" t="s">
        <v>126</v>
      </c>
      <c r="U36" s="212">
        <v>4</v>
      </c>
    </row>
    <row r="37" spans="2:21" ht="20.25">
      <c r="B37" s="259"/>
      <c r="C37" s="8"/>
      <c r="D37" s="244"/>
      <c r="E37" s="99"/>
      <c r="F37" s="100"/>
      <c r="G37" s="101"/>
      <c r="H37" s="99"/>
      <c r="I37" s="100"/>
      <c r="J37" s="101"/>
      <c r="K37" s="99"/>
      <c r="L37" s="100"/>
      <c r="M37" s="101"/>
      <c r="N37" s="99" t="s">
        <v>78</v>
      </c>
      <c r="O37" s="100">
        <v>1</v>
      </c>
      <c r="P37" s="101" t="s">
        <v>61</v>
      </c>
      <c r="Q37" s="220"/>
      <c r="R37" s="109" t="s">
        <v>127</v>
      </c>
      <c r="S37" s="211"/>
      <c r="T37" s="111" t="s">
        <v>128</v>
      </c>
      <c r="U37" s="212">
        <v>0</v>
      </c>
    </row>
    <row r="38" spans="2:21" ht="21">
      <c r="B38" s="7" t="s">
        <v>25</v>
      </c>
      <c r="C38" s="14"/>
      <c r="D38" s="136" t="s">
        <v>131</v>
      </c>
      <c r="E38" s="104"/>
      <c r="F38" s="105"/>
      <c r="G38" s="106"/>
      <c r="H38" s="104"/>
      <c r="I38" s="105"/>
      <c r="J38" s="106"/>
      <c r="K38" s="144" t="s">
        <v>152</v>
      </c>
      <c r="L38" s="105">
        <v>73</v>
      </c>
      <c r="M38" s="145" t="s">
        <v>153</v>
      </c>
      <c r="N38" s="104"/>
      <c r="O38" s="105"/>
      <c r="P38" s="106"/>
      <c r="Q38" s="221"/>
      <c r="R38" s="112" t="s">
        <v>184</v>
      </c>
      <c r="S38" s="112"/>
      <c r="T38" s="14"/>
      <c r="U38" s="212"/>
    </row>
    <row r="39" spans="2:21" ht="20.25">
      <c r="B39" s="15">
        <v>1052</v>
      </c>
      <c r="C39" s="9"/>
      <c r="D39" s="137">
        <v>34</v>
      </c>
      <c r="E39" s="249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1"/>
      <c r="R39" s="117"/>
      <c r="S39" s="117"/>
      <c r="U39" s="212"/>
    </row>
    <row r="40" spans="2:21" ht="21" customHeight="1">
      <c r="B40" s="6">
        <v>5</v>
      </c>
      <c r="C40" s="240"/>
      <c r="D40" s="243" t="s">
        <v>132</v>
      </c>
      <c r="E40" s="222" t="s">
        <v>188</v>
      </c>
      <c r="F40" s="223"/>
      <c r="G40" s="224"/>
      <c r="H40" s="222" t="s">
        <v>189</v>
      </c>
      <c r="I40" s="223"/>
      <c r="J40" s="224"/>
      <c r="K40" s="222" t="s">
        <v>217</v>
      </c>
      <c r="L40" s="223"/>
      <c r="M40" s="224"/>
      <c r="N40" s="222" t="s">
        <v>190</v>
      </c>
      <c r="O40" s="223"/>
      <c r="P40" s="224"/>
      <c r="Q40" s="217"/>
      <c r="R40" s="109" t="s">
        <v>118</v>
      </c>
      <c r="S40" s="211"/>
      <c r="T40" s="110" t="s">
        <v>119</v>
      </c>
      <c r="U40" s="208">
        <v>4.72</v>
      </c>
    </row>
    <row r="41" spans="2:21" ht="20.25">
      <c r="B41" s="6" t="s">
        <v>3</v>
      </c>
      <c r="C41" s="241"/>
      <c r="D41" s="244"/>
      <c r="E41" s="97" t="s">
        <v>101</v>
      </c>
      <c r="F41" s="143">
        <v>51</v>
      </c>
      <c r="G41" s="98" t="s">
        <v>58</v>
      </c>
      <c r="H41" s="97" t="s">
        <v>106</v>
      </c>
      <c r="I41" s="143">
        <v>40</v>
      </c>
      <c r="J41" s="98" t="s">
        <v>58</v>
      </c>
      <c r="K41" s="97" t="s">
        <v>66</v>
      </c>
      <c r="L41" s="143">
        <v>90</v>
      </c>
      <c r="M41" s="98" t="s">
        <v>58</v>
      </c>
      <c r="N41" s="97" t="s">
        <v>111</v>
      </c>
      <c r="O41" s="143">
        <v>52</v>
      </c>
      <c r="P41" s="98" t="s">
        <v>58</v>
      </c>
      <c r="Q41" s="220"/>
      <c r="R41" s="112" t="s">
        <v>191</v>
      </c>
      <c r="S41" s="209">
        <v>0.5183</v>
      </c>
      <c r="T41" s="111" t="s">
        <v>120</v>
      </c>
      <c r="U41" s="210">
        <v>2.26</v>
      </c>
    </row>
    <row r="42" spans="2:21" ht="20.25">
      <c r="B42" s="6">
        <v>20</v>
      </c>
      <c r="C42" s="241"/>
      <c r="D42" s="244"/>
      <c r="E42" s="99" t="s">
        <v>102</v>
      </c>
      <c r="F42" s="100">
        <v>30</v>
      </c>
      <c r="G42" s="101" t="s">
        <v>58</v>
      </c>
      <c r="H42" s="99" t="s">
        <v>107</v>
      </c>
      <c r="I42" s="100">
        <v>30</v>
      </c>
      <c r="J42" s="101" t="s">
        <v>58</v>
      </c>
      <c r="K42" s="99" t="s">
        <v>65</v>
      </c>
      <c r="L42" s="100">
        <v>2</v>
      </c>
      <c r="M42" s="101" t="s">
        <v>61</v>
      </c>
      <c r="N42" s="99" t="s">
        <v>77</v>
      </c>
      <c r="O42" s="100">
        <v>4</v>
      </c>
      <c r="P42" s="101" t="s">
        <v>58</v>
      </c>
      <c r="Q42" s="220"/>
      <c r="R42" s="109" t="s">
        <v>121</v>
      </c>
      <c r="S42" s="211"/>
      <c r="T42" s="111" t="s">
        <v>122</v>
      </c>
      <c r="U42" s="212">
        <v>1.93</v>
      </c>
    </row>
    <row r="43" spans="2:21" ht="20.25">
      <c r="B43" s="6" t="s">
        <v>4</v>
      </c>
      <c r="C43" s="241"/>
      <c r="D43" s="244"/>
      <c r="E43" s="99" t="s">
        <v>103</v>
      </c>
      <c r="F43" s="100">
        <v>27</v>
      </c>
      <c r="G43" s="101" t="s">
        <v>58</v>
      </c>
      <c r="H43" s="99" t="s">
        <v>108</v>
      </c>
      <c r="I43" s="100">
        <v>12</v>
      </c>
      <c r="J43" s="101" t="s">
        <v>58</v>
      </c>
      <c r="K43" s="99"/>
      <c r="L43" s="100"/>
      <c r="M43" s="101"/>
      <c r="N43" s="99" t="s">
        <v>112</v>
      </c>
      <c r="O43" s="100">
        <v>3</v>
      </c>
      <c r="P43" s="101" t="s">
        <v>113</v>
      </c>
      <c r="Q43" s="220"/>
      <c r="R43" s="112" t="s">
        <v>192</v>
      </c>
      <c r="S43" s="209">
        <v>0.3148</v>
      </c>
      <c r="T43" s="111" t="s">
        <v>123</v>
      </c>
      <c r="U43" s="212">
        <v>2.3</v>
      </c>
    </row>
    <row r="44" spans="2:21" ht="20.25">
      <c r="B44" s="258" t="s">
        <v>100</v>
      </c>
      <c r="C44" s="241"/>
      <c r="D44" s="244"/>
      <c r="E44" s="99" t="s">
        <v>104</v>
      </c>
      <c r="F44" s="100">
        <v>2</v>
      </c>
      <c r="G44" s="101" t="s">
        <v>58</v>
      </c>
      <c r="H44" s="99" t="s">
        <v>109</v>
      </c>
      <c r="I44" s="100">
        <v>6</v>
      </c>
      <c r="J44" s="101" t="s">
        <v>58</v>
      </c>
      <c r="K44" s="99"/>
      <c r="L44" s="100"/>
      <c r="M44" s="101"/>
      <c r="N44" s="172" t="s">
        <v>78</v>
      </c>
      <c r="O44" s="173">
        <v>1</v>
      </c>
      <c r="P44" s="174" t="s">
        <v>61</v>
      </c>
      <c r="Q44" s="220"/>
      <c r="R44" s="109" t="s">
        <v>124</v>
      </c>
      <c r="S44" s="213"/>
      <c r="T44" s="111" t="s">
        <v>125</v>
      </c>
      <c r="U44" s="212">
        <v>0</v>
      </c>
    </row>
    <row r="45" spans="2:21" ht="20.25">
      <c r="B45" s="258"/>
      <c r="C45" s="242"/>
      <c r="D45" s="244"/>
      <c r="E45" s="99" t="s">
        <v>65</v>
      </c>
      <c r="F45" s="100">
        <v>2</v>
      </c>
      <c r="G45" s="101" t="s">
        <v>61</v>
      </c>
      <c r="H45" s="99" t="s">
        <v>72</v>
      </c>
      <c r="I45" s="100">
        <v>6</v>
      </c>
      <c r="J45" s="101" t="s">
        <v>58</v>
      </c>
      <c r="K45" s="99"/>
      <c r="L45" s="100"/>
      <c r="M45" s="101"/>
      <c r="N45" s="99"/>
      <c r="O45" s="100"/>
      <c r="P45" s="101"/>
      <c r="Q45" s="220"/>
      <c r="R45" s="112" t="s">
        <v>193</v>
      </c>
      <c r="S45" s="209">
        <v>0.1669</v>
      </c>
      <c r="T45" s="111" t="s">
        <v>126</v>
      </c>
      <c r="U45" s="212">
        <v>4</v>
      </c>
    </row>
    <row r="46" spans="2:21" ht="20.25">
      <c r="B46" s="259"/>
      <c r="C46" s="8"/>
      <c r="D46" s="244"/>
      <c r="E46" s="99" t="s">
        <v>105</v>
      </c>
      <c r="F46" s="100">
        <v>1.5</v>
      </c>
      <c r="G46" s="101" t="s">
        <v>58</v>
      </c>
      <c r="H46" s="99" t="s">
        <v>110</v>
      </c>
      <c r="I46" s="100">
        <v>1</v>
      </c>
      <c r="J46" s="101" t="s">
        <v>96</v>
      </c>
      <c r="K46" s="99" t="s">
        <v>150</v>
      </c>
      <c r="L46" s="100">
        <v>15</v>
      </c>
      <c r="M46" s="101" t="s">
        <v>58</v>
      </c>
      <c r="N46" s="99"/>
      <c r="O46" s="100"/>
      <c r="P46" s="101"/>
      <c r="Q46" s="220"/>
      <c r="R46" s="109" t="s">
        <v>127</v>
      </c>
      <c r="S46" s="211"/>
      <c r="T46" s="111" t="s">
        <v>128</v>
      </c>
      <c r="U46" s="212">
        <v>0</v>
      </c>
    </row>
    <row r="47" spans="2:21" ht="20.25">
      <c r="B47" s="7" t="s">
        <v>25</v>
      </c>
      <c r="C47" s="14"/>
      <c r="D47" s="136" t="s">
        <v>131</v>
      </c>
      <c r="E47" s="104"/>
      <c r="F47" s="105"/>
      <c r="G47" s="106"/>
      <c r="H47" s="104"/>
      <c r="I47" s="105"/>
      <c r="J47" s="106"/>
      <c r="K47" s="104" t="s">
        <v>151</v>
      </c>
      <c r="L47" s="105">
        <v>58</v>
      </c>
      <c r="M47" s="106" t="s">
        <v>58</v>
      </c>
      <c r="N47" s="104"/>
      <c r="O47" s="105"/>
      <c r="P47" s="106"/>
      <c r="Q47" s="221"/>
      <c r="R47" s="112" t="s">
        <v>194</v>
      </c>
      <c r="S47" s="112"/>
      <c r="T47" s="14"/>
      <c r="U47" s="212"/>
    </row>
    <row r="48" spans="2:21" ht="21.75" thickBot="1">
      <c r="B48" s="16">
        <v>1052</v>
      </c>
      <c r="C48" s="11"/>
      <c r="D48" s="137">
        <v>34</v>
      </c>
      <c r="E48" s="252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4"/>
      <c r="R48" s="123"/>
      <c r="S48" s="118"/>
      <c r="T48" s="11"/>
      <c r="U48" s="119"/>
    </row>
    <row r="49" spans="3:21" ht="21.75" customHeight="1">
      <c r="C49" s="1"/>
      <c r="D49" s="247" t="s">
        <v>54</v>
      </c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61">
        <f ca="1">NOW()</f>
        <v>42492.63174305556</v>
      </c>
      <c r="S49" s="261"/>
      <c r="T49" s="262"/>
      <c r="U49" s="262"/>
    </row>
    <row r="50" spans="4:5" ht="16.5">
      <c r="D50" s="1"/>
      <c r="E50" s="1"/>
    </row>
    <row r="51" spans="2:20" ht="16.5">
      <c r="B51" s="1" t="s">
        <v>230</v>
      </c>
      <c r="K51" s="1" t="s">
        <v>231</v>
      </c>
      <c r="R51" s="10" t="s">
        <v>232</v>
      </c>
      <c r="T51" s="120"/>
    </row>
    <row r="53" spans="2:15" ht="16.5">
      <c r="B53" s="232" t="s">
        <v>129</v>
      </c>
      <c r="C53" s="233"/>
      <c r="D53" s="233"/>
      <c r="E53" s="124" t="s">
        <v>134</v>
      </c>
      <c r="F53" s="125"/>
      <c r="G53" s="126"/>
      <c r="H53" s="127" t="s">
        <v>149</v>
      </c>
      <c r="I53" s="126"/>
      <c r="J53" s="128"/>
      <c r="K53" s="129" t="s">
        <v>136</v>
      </c>
      <c r="L53" s="128"/>
      <c r="M53" s="130"/>
      <c r="N53" s="131" t="s">
        <v>133</v>
      </c>
      <c r="O53" s="132"/>
    </row>
  </sheetData>
  <sheetProtection/>
  <mergeCells count="52">
    <mergeCell ref="B17:B19"/>
    <mergeCell ref="E3:G3"/>
    <mergeCell ref="H3:J3"/>
    <mergeCell ref="B44:B46"/>
    <mergeCell ref="B26:B28"/>
    <mergeCell ref="B35:B37"/>
    <mergeCell ref="C31:C36"/>
    <mergeCell ref="D22:D28"/>
    <mergeCell ref="H40:J40"/>
    <mergeCell ref="E13:G13"/>
    <mergeCell ref="D13:D19"/>
    <mergeCell ref="D40:D46"/>
    <mergeCell ref="C4:C9"/>
    <mergeCell ref="C13:C18"/>
    <mergeCell ref="R49:U49"/>
    <mergeCell ref="N3:P3"/>
    <mergeCell ref="K4:M4"/>
    <mergeCell ref="H4:J4"/>
    <mergeCell ref="B8:B10"/>
    <mergeCell ref="E4:G4"/>
    <mergeCell ref="D4:D10"/>
    <mergeCell ref="K3:M3"/>
    <mergeCell ref="B1:U1"/>
    <mergeCell ref="Q22:Q29"/>
    <mergeCell ref="K31:M31"/>
    <mergeCell ref="K40:M40"/>
    <mergeCell ref="D49:Q49"/>
    <mergeCell ref="E12:Q12"/>
    <mergeCell ref="E39:Q39"/>
    <mergeCell ref="E30:Q30"/>
    <mergeCell ref="E40:G40"/>
    <mergeCell ref="E48:Q48"/>
    <mergeCell ref="B53:D53"/>
    <mergeCell ref="N40:P40"/>
    <mergeCell ref="N31:P31"/>
    <mergeCell ref="H31:J31"/>
    <mergeCell ref="K22:M22"/>
    <mergeCell ref="N22:P22"/>
    <mergeCell ref="E31:G31"/>
    <mergeCell ref="C22:C27"/>
    <mergeCell ref="D31:D37"/>
    <mergeCell ref="C40:C45"/>
    <mergeCell ref="Q13:Q20"/>
    <mergeCell ref="Q4:Q11"/>
    <mergeCell ref="Q31:Q38"/>
    <mergeCell ref="Q40:Q47"/>
    <mergeCell ref="N4:P4"/>
    <mergeCell ref="H13:J13"/>
    <mergeCell ref="K13:M13"/>
    <mergeCell ref="N13:P13"/>
    <mergeCell ref="E21:Q21"/>
    <mergeCell ref="E22:J22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1"/>
  <sheetViews>
    <sheetView zoomScale="90" zoomScaleNormal="90" zoomScalePageLayoutView="0" workbookViewId="0" topLeftCell="A1">
      <selection activeCell="D51" sqref="D51"/>
    </sheetView>
  </sheetViews>
  <sheetFormatPr defaultColWidth="9.00390625" defaultRowHeight="16.5"/>
  <cols>
    <col min="1" max="1" width="0.74609375" style="197" customWidth="1"/>
    <col min="2" max="2" width="4.875" style="197" customWidth="1"/>
    <col min="3" max="3" width="4.625" style="197" hidden="1" customWidth="1"/>
    <col min="4" max="4" width="5.125" style="197" customWidth="1"/>
    <col min="5" max="5" width="12.50390625" style="197" customWidth="1"/>
    <col min="6" max="6" width="6.875" style="197" customWidth="1"/>
    <col min="7" max="7" width="4.875" style="197" customWidth="1"/>
    <col min="8" max="8" width="12.50390625" style="197" customWidth="1"/>
    <col min="9" max="9" width="6.875" style="197" customWidth="1"/>
    <col min="10" max="10" width="4.875" style="197" customWidth="1"/>
    <col min="11" max="11" width="12.50390625" style="197" customWidth="1"/>
    <col min="12" max="12" width="6.875" style="197" customWidth="1"/>
    <col min="13" max="13" width="4.875" style="197" customWidth="1"/>
    <col min="14" max="14" width="12.50390625" style="197" customWidth="1"/>
    <col min="15" max="15" width="6.875" style="197" customWidth="1"/>
    <col min="16" max="16" width="4.875" style="197" customWidth="1"/>
    <col min="17" max="17" width="6.375" style="197" customWidth="1"/>
    <col min="18" max="18" width="12.625" style="197" customWidth="1"/>
    <col min="19" max="19" width="9.875" style="197" customWidth="1"/>
    <col min="20" max="20" width="11.375" style="197" customWidth="1"/>
    <col min="21" max="21" width="9.25390625" style="197" bestFit="1" customWidth="1"/>
    <col min="22" max="16384" width="9.00390625" style="197" customWidth="1"/>
  </cols>
  <sheetData>
    <row r="1" spans="2:21" s="147" customFormat="1" ht="32.25">
      <c r="B1" s="295" t="s">
        <v>195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6"/>
      <c r="U1" s="296"/>
    </row>
    <row r="2" spans="2:11" s="147" customFormat="1" ht="18.75" customHeight="1" thickBot="1">
      <c r="B2" s="148" t="s">
        <v>55</v>
      </c>
      <c r="C2" s="148"/>
      <c r="D2" s="149"/>
      <c r="E2" s="149"/>
      <c r="F2" s="149"/>
      <c r="G2" s="149"/>
      <c r="H2" s="149"/>
      <c r="K2" s="150"/>
    </row>
    <row r="3" spans="2:21" s="157" customFormat="1" ht="43.5">
      <c r="B3" s="151" t="s">
        <v>0</v>
      </c>
      <c r="C3" s="152" t="s">
        <v>1</v>
      </c>
      <c r="D3" s="153" t="s">
        <v>2</v>
      </c>
      <c r="E3" s="255" t="s">
        <v>20</v>
      </c>
      <c r="F3" s="256"/>
      <c r="G3" s="257"/>
      <c r="H3" s="255" t="s">
        <v>21</v>
      </c>
      <c r="I3" s="256"/>
      <c r="J3" s="257"/>
      <c r="K3" s="255" t="s">
        <v>21</v>
      </c>
      <c r="L3" s="256"/>
      <c r="M3" s="257"/>
      <c r="N3" s="255" t="s">
        <v>22</v>
      </c>
      <c r="O3" s="256"/>
      <c r="P3" s="257"/>
      <c r="Q3" s="153" t="s">
        <v>23</v>
      </c>
      <c r="R3" s="154" t="s">
        <v>114</v>
      </c>
      <c r="S3" s="155" t="s">
        <v>115</v>
      </c>
      <c r="T3" s="154" t="s">
        <v>116</v>
      </c>
      <c r="U3" s="156" t="s">
        <v>117</v>
      </c>
    </row>
    <row r="4" spans="2:21" s="163" customFormat="1" ht="19.5" customHeight="1">
      <c r="B4" s="158">
        <v>5</v>
      </c>
      <c r="C4" s="276"/>
      <c r="D4" s="279" t="s">
        <v>56</v>
      </c>
      <c r="E4" s="263" t="s">
        <v>158</v>
      </c>
      <c r="F4" s="264"/>
      <c r="G4" s="265"/>
      <c r="H4" s="263" t="s">
        <v>196</v>
      </c>
      <c r="I4" s="264"/>
      <c r="J4" s="265"/>
      <c r="K4" s="263" t="s">
        <v>197</v>
      </c>
      <c r="L4" s="264"/>
      <c r="M4" s="265"/>
      <c r="N4" s="263" t="s">
        <v>159</v>
      </c>
      <c r="O4" s="264"/>
      <c r="P4" s="265"/>
      <c r="Q4" s="281"/>
      <c r="R4" s="159" t="s">
        <v>118</v>
      </c>
      <c r="S4" s="160"/>
      <c r="T4" s="161" t="s">
        <v>2</v>
      </c>
      <c r="U4" s="162">
        <v>5.04</v>
      </c>
    </row>
    <row r="5" spans="2:21" s="163" customFormat="1" ht="19.5" customHeight="1">
      <c r="B5" s="158" t="s">
        <v>3</v>
      </c>
      <c r="C5" s="277"/>
      <c r="D5" s="280"/>
      <c r="E5" s="164" t="s">
        <v>198</v>
      </c>
      <c r="F5" s="165">
        <v>0</v>
      </c>
      <c r="G5" s="166" t="s">
        <v>199</v>
      </c>
      <c r="H5" s="164" t="s">
        <v>63</v>
      </c>
      <c r="I5" s="165">
        <v>0</v>
      </c>
      <c r="J5" s="166" t="s">
        <v>58</v>
      </c>
      <c r="K5" s="167" t="s">
        <v>66</v>
      </c>
      <c r="L5" s="165">
        <v>0</v>
      </c>
      <c r="M5" s="167" t="s">
        <v>58</v>
      </c>
      <c r="N5" s="164" t="s">
        <v>143</v>
      </c>
      <c r="O5" s="165">
        <v>0</v>
      </c>
      <c r="P5" s="166" t="s">
        <v>58</v>
      </c>
      <c r="Q5" s="319"/>
      <c r="R5" s="168" t="s">
        <v>161</v>
      </c>
      <c r="S5" s="169">
        <v>0.5387</v>
      </c>
      <c r="T5" s="170" t="s">
        <v>120</v>
      </c>
      <c r="U5" s="171">
        <v>2.07</v>
      </c>
    </row>
    <row r="6" spans="2:21" s="163" customFormat="1" ht="19.5" customHeight="1">
      <c r="B6" s="158">
        <v>16</v>
      </c>
      <c r="C6" s="277"/>
      <c r="D6" s="280"/>
      <c r="E6" s="172" t="s">
        <v>135</v>
      </c>
      <c r="F6" s="173">
        <v>0</v>
      </c>
      <c r="G6" s="174" t="s">
        <v>58</v>
      </c>
      <c r="H6" s="175" t="s">
        <v>64</v>
      </c>
      <c r="I6" s="173">
        <v>0</v>
      </c>
      <c r="J6" s="176" t="s">
        <v>58</v>
      </c>
      <c r="K6" s="214" t="s">
        <v>202</v>
      </c>
      <c r="L6" s="173">
        <v>1</v>
      </c>
      <c r="M6" s="214" t="s">
        <v>61</v>
      </c>
      <c r="N6" s="172" t="s">
        <v>142</v>
      </c>
      <c r="O6" s="173">
        <v>0</v>
      </c>
      <c r="P6" s="174" t="s">
        <v>58</v>
      </c>
      <c r="Q6" s="319"/>
      <c r="R6" s="177" t="s">
        <v>121</v>
      </c>
      <c r="S6" s="178"/>
      <c r="T6" s="170" t="s">
        <v>122</v>
      </c>
      <c r="U6" s="179">
        <v>1.7</v>
      </c>
    </row>
    <row r="7" spans="2:21" s="163" customFormat="1" ht="19.5" customHeight="1">
      <c r="B7" s="158" t="s">
        <v>4</v>
      </c>
      <c r="C7" s="277"/>
      <c r="D7" s="280"/>
      <c r="E7" s="172" t="s">
        <v>89</v>
      </c>
      <c r="F7" s="173">
        <v>0</v>
      </c>
      <c r="G7" s="174" t="s">
        <v>58</v>
      </c>
      <c r="H7" s="175" t="s">
        <v>137</v>
      </c>
      <c r="I7" s="173">
        <v>0</v>
      </c>
      <c r="J7" s="176" t="s">
        <v>58</v>
      </c>
      <c r="N7" s="175" t="s">
        <v>63</v>
      </c>
      <c r="O7" s="173">
        <v>0</v>
      </c>
      <c r="P7" s="176" t="s">
        <v>58</v>
      </c>
      <c r="Q7" s="319"/>
      <c r="R7" s="168" t="s">
        <v>160</v>
      </c>
      <c r="S7" s="169">
        <v>0.3006</v>
      </c>
      <c r="T7" s="170" t="s">
        <v>123</v>
      </c>
      <c r="U7" s="179">
        <v>2.3</v>
      </c>
    </row>
    <row r="8" spans="2:21" s="163" customFormat="1" ht="19.5" customHeight="1">
      <c r="B8" s="271" t="s">
        <v>57</v>
      </c>
      <c r="C8" s="277"/>
      <c r="D8" s="280"/>
      <c r="E8" s="172" t="s">
        <v>59</v>
      </c>
      <c r="F8" s="173">
        <v>0</v>
      </c>
      <c r="G8" s="174" t="s">
        <v>58</v>
      </c>
      <c r="H8" s="172"/>
      <c r="I8" s="173"/>
      <c r="J8" s="174"/>
      <c r="L8" s="173"/>
      <c r="M8" s="181"/>
      <c r="N8" s="175" t="s">
        <v>221</v>
      </c>
      <c r="O8" s="173">
        <v>1</v>
      </c>
      <c r="P8" s="174" t="s">
        <v>61</v>
      </c>
      <c r="Q8" s="319"/>
      <c r="R8" s="177" t="s">
        <v>124</v>
      </c>
      <c r="S8" s="180"/>
      <c r="T8" s="170" t="s">
        <v>125</v>
      </c>
      <c r="U8" s="179">
        <v>0</v>
      </c>
    </row>
    <row r="9" spans="2:21" s="163" customFormat="1" ht="19.5" customHeight="1">
      <c r="B9" s="271"/>
      <c r="C9" s="278"/>
      <c r="D9" s="280"/>
      <c r="E9" s="172" t="s">
        <v>60</v>
      </c>
      <c r="F9" s="173">
        <v>0</v>
      </c>
      <c r="G9" s="174" t="s">
        <v>61</v>
      </c>
      <c r="H9" s="172"/>
      <c r="I9" s="173"/>
      <c r="J9" s="174"/>
      <c r="K9" s="181" t="s">
        <v>67</v>
      </c>
      <c r="L9" s="173"/>
      <c r="M9" s="181"/>
      <c r="N9" s="172" t="s">
        <v>140</v>
      </c>
      <c r="O9" s="173">
        <v>0</v>
      </c>
      <c r="P9" s="174" t="s">
        <v>139</v>
      </c>
      <c r="Q9" s="319"/>
      <c r="R9" s="168" t="s">
        <v>162</v>
      </c>
      <c r="S9" s="169">
        <v>0.1606</v>
      </c>
      <c r="T9" s="170" t="s">
        <v>126</v>
      </c>
      <c r="U9" s="179">
        <v>4</v>
      </c>
    </row>
    <row r="10" spans="2:21" s="163" customFormat="1" ht="21">
      <c r="B10" s="272"/>
      <c r="C10" s="182"/>
      <c r="D10" s="289"/>
      <c r="H10" s="172"/>
      <c r="I10" s="173"/>
      <c r="J10" s="174"/>
      <c r="K10" s="181" t="s">
        <v>200</v>
      </c>
      <c r="L10" s="173">
        <v>0</v>
      </c>
      <c r="M10" s="181" t="s">
        <v>58</v>
      </c>
      <c r="N10" s="172" t="s">
        <v>138</v>
      </c>
      <c r="O10" s="173">
        <v>0</v>
      </c>
      <c r="P10" s="174" t="s">
        <v>58</v>
      </c>
      <c r="Q10" s="319"/>
      <c r="R10" s="177" t="s">
        <v>127</v>
      </c>
      <c r="S10" s="178"/>
      <c r="T10" s="170" t="s">
        <v>128</v>
      </c>
      <c r="U10" s="179">
        <v>0</v>
      </c>
    </row>
    <row r="11" spans="2:21" s="163" customFormat="1" ht="21">
      <c r="B11" s="183" t="s">
        <v>25</v>
      </c>
      <c r="C11" s="184"/>
      <c r="D11" s="185" t="s">
        <v>130</v>
      </c>
      <c r="E11" s="186"/>
      <c r="F11" s="187"/>
      <c r="G11" s="188"/>
      <c r="H11" s="186"/>
      <c r="I11" s="187"/>
      <c r="J11" s="188"/>
      <c r="K11" s="189" t="s">
        <v>152</v>
      </c>
      <c r="L11" s="187">
        <v>0</v>
      </c>
      <c r="M11" s="318" t="s">
        <v>153</v>
      </c>
      <c r="N11" s="321"/>
      <c r="O11" s="322"/>
      <c r="P11" s="323"/>
      <c r="Q11" s="320"/>
      <c r="R11" s="168" t="s">
        <v>163</v>
      </c>
      <c r="S11" s="168"/>
      <c r="T11" s="184"/>
      <c r="U11" s="179"/>
    </row>
    <row r="12" spans="2:21" s="163" customFormat="1" ht="21">
      <c r="B12" s="203">
        <v>20</v>
      </c>
      <c r="C12" s="204"/>
      <c r="D12" s="191">
        <v>2</v>
      </c>
      <c r="E12" s="273"/>
      <c r="F12" s="274"/>
      <c r="G12" s="274"/>
      <c r="H12" s="274"/>
      <c r="I12" s="274"/>
      <c r="J12" s="274"/>
      <c r="K12" s="274"/>
      <c r="L12" s="274"/>
      <c r="M12" s="274"/>
      <c r="N12" s="285"/>
      <c r="O12" s="285"/>
      <c r="P12" s="285"/>
      <c r="Q12" s="275"/>
      <c r="R12" s="192"/>
      <c r="S12" s="168"/>
      <c r="T12" s="193"/>
      <c r="U12" s="194"/>
    </row>
    <row r="13" spans="2:21" s="163" customFormat="1" ht="21" customHeight="1">
      <c r="B13" s="158">
        <v>5</v>
      </c>
      <c r="C13" s="276"/>
      <c r="D13" s="279" t="s">
        <v>69</v>
      </c>
      <c r="E13" s="263" t="s">
        <v>164</v>
      </c>
      <c r="F13" s="264"/>
      <c r="G13" s="265"/>
      <c r="H13" s="263" t="s">
        <v>165</v>
      </c>
      <c r="I13" s="264"/>
      <c r="J13" s="265"/>
      <c r="K13" s="263" t="s">
        <v>197</v>
      </c>
      <c r="L13" s="264"/>
      <c r="M13" s="265"/>
      <c r="N13" s="263" t="s">
        <v>207</v>
      </c>
      <c r="O13" s="264"/>
      <c r="P13" s="265"/>
      <c r="Q13" s="281" t="s">
        <v>157</v>
      </c>
      <c r="R13" s="159" t="s">
        <v>118</v>
      </c>
      <c r="S13" s="160"/>
      <c r="T13" s="161" t="s">
        <v>2</v>
      </c>
      <c r="U13" s="162">
        <v>4.17</v>
      </c>
    </row>
    <row r="14" spans="2:21" s="163" customFormat="1" ht="21">
      <c r="B14" s="158" t="s">
        <v>3</v>
      </c>
      <c r="C14" s="277"/>
      <c r="D14" s="280"/>
      <c r="E14" s="215" t="s">
        <v>222</v>
      </c>
      <c r="F14" s="165">
        <v>2</v>
      </c>
      <c r="G14" s="216" t="s">
        <v>206</v>
      </c>
      <c r="H14" s="164" t="s">
        <v>108</v>
      </c>
      <c r="I14" s="165">
        <v>0</v>
      </c>
      <c r="J14" s="166" t="s">
        <v>58</v>
      </c>
      <c r="K14" s="164" t="s">
        <v>66</v>
      </c>
      <c r="L14" s="165">
        <v>0</v>
      </c>
      <c r="M14" s="166" t="s">
        <v>58</v>
      </c>
      <c r="N14" s="164" t="s">
        <v>76</v>
      </c>
      <c r="O14" s="165">
        <v>0</v>
      </c>
      <c r="P14" s="166" t="s">
        <v>58</v>
      </c>
      <c r="Q14" s="287"/>
      <c r="R14" s="168" t="s">
        <v>167</v>
      </c>
      <c r="S14" s="169">
        <v>0.5251</v>
      </c>
      <c r="T14" s="170" t="s">
        <v>120</v>
      </c>
      <c r="U14" s="171">
        <v>1.9</v>
      </c>
    </row>
    <row r="15" spans="2:21" s="163" customFormat="1" ht="21">
      <c r="B15" s="158">
        <v>17</v>
      </c>
      <c r="C15" s="277"/>
      <c r="D15" s="280"/>
      <c r="E15" s="175" t="s">
        <v>203</v>
      </c>
      <c r="F15" s="173">
        <v>0.3</v>
      </c>
      <c r="G15" s="174" t="s">
        <v>58</v>
      </c>
      <c r="H15" s="172" t="s">
        <v>219</v>
      </c>
      <c r="I15" s="173">
        <v>1</v>
      </c>
      <c r="J15" s="176" t="s">
        <v>206</v>
      </c>
      <c r="K15" s="214" t="s">
        <v>202</v>
      </c>
      <c r="L15" s="173">
        <v>0</v>
      </c>
      <c r="M15" s="174" t="s">
        <v>61</v>
      </c>
      <c r="N15" s="172" t="s">
        <v>78</v>
      </c>
      <c r="O15" s="173">
        <v>0</v>
      </c>
      <c r="P15" s="174" t="s">
        <v>61</v>
      </c>
      <c r="Q15" s="287"/>
      <c r="R15" s="177" t="s">
        <v>121</v>
      </c>
      <c r="S15" s="178"/>
      <c r="T15" s="170" t="s">
        <v>122</v>
      </c>
      <c r="U15" s="179">
        <v>2.47</v>
      </c>
    </row>
    <row r="16" spans="2:21" s="163" customFormat="1" ht="21">
      <c r="B16" s="158" t="s">
        <v>4</v>
      </c>
      <c r="C16" s="277"/>
      <c r="D16" s="280"/>
      <c r="E16" s="172" t="s">
        <v>72</v>
      </c>
      <c r="F16" s="173">
        <v>0</v>
      </c>
      <c r="G16" s="174" t="s">
        <v>58</v>
      </c>
      <c r="H16" s="175" t="s">
        <v>205</v>
      </c>
      <c r="I16" s="173">
        <v>0.2</v>
      </c>
      <c r="J16" s="174" t="s">
        <v>58</v>
      </c>
      <c r="K16" s="172"/>
      <c r="L16" s="173"/>
      <c r="M16" s="174"/>
      <c r="Q16" s="287"/>
      <c r="R16" s="168" t="s">
        <v>168</v>
      </c>
      <c r="S16" s="169">
        <v>0.3145</v>
      </c>
      <c r="T16" s="170" t="s">
        <v>123</v>
      </c>
      <c r="U16" s="179">
        <v>2.3</v>
      </c>
    </row>
    <row r="17" spans="2:21" s="163" customFormat="1" ht="20.25">
      <c r="B17" s="271" t="s">
        <v>70</v>
      </c>
      <c r="C17" s="277"/>
      <c r="D17" s="280"/>
      <c r="E17" s="172" t="s">
        <v>73</v>
      </c>
      <c r="F17" s="173">
        <v>0</v>
      </c>
      <c r="G17" s="174" t="s">
        <v>58</v>
      </c>
      <c r="H17" s="172" t="s">
        <v>72</v>
      </c>
      <c r="I17" s="173">
        <v>0</v>
      </c>
      <c r="J17" s="174" t="s">
        <v>58</v>
      </c>
      <c r="K17" s="172"/>
      <c r="L17" s="173"/>
      <c r="M17" s="174"/>
      <c r="Q17" s="287"/>
      <c r="R17" s="177" t="s">
        <v>124</v>
      </c>
      <c r="S17" s="180"/>
      <c r="T17" s="170" t="s">
        <v>125</v>
      </c>
      <c r="U17" s="179">
        <v>0</v>
      </c>
    </row>
    <row r="18" spans="2:21" s="163" customFormat="1" ht="21">
      <c r="B18" s="271"/>
      <c r="C18" s="278"/>
      <c r="D18" s="280"/>
      <c r="E18" s="175" t="s">
        <v>204</v>
      </c>
      <c r="F18" s="173">
        <v>0.3</v>
      </c>
      <c r="G18" s="176" t="s">
        <v>153</v>
      </c>
      <c r="H18" s="172" t="s">
        <v>147</v>
      </c>
      <c r="I18" s="173">
        <v>0</v>
      </c>
      <c r="J18" s="174" t="s">
        <v>148</v>
      </c>
      <c r="K18" s="172"/>
      <c r="L18" s="173"/>
      <c r="M18" s="174"/>
      <c r="N18" s="172"/>
      <c r="O18" s="173"/>
      <c r="P18" s="174"/>
      <c r="Q18" s="287"/>
      <c r="R18" s="168" t="s">
        <v>169</v>
      </c>
      <c r="S18" s="169">
        <v>0.1605</v>
      </c>
      <c r="T18" s="170" t="s">
        <v>126</v>
      </c>
      <c r="U18" s="179">
        <v>4</v>
      </c>
    </row>
    <row r="19" spans="2:21" s="163" customFormat="1" ht="20.25">
      <c r="B19" s="272"/>
      <c r="C19" s="182"/>
      <c r="D19" s="280"/>
      <c r="E19" s="172"/>
      <c r="F19" s="173"/>
      <c r="G19" s="174"/>
      <c r="K19" s="172"/>
      <c r="L19" s="173"/>
      <c r="M19" s="174"/>
      <c r="N19" s="172"/>
      <c r="O19" s="173"/>
      <c r="P19" s="174"/>
      <c r="Q19" s="287"/>
      <c r="R19" s="177" t="s">
        <v>127</v>
      </c>
      <c r="S19" s="178"/>
      <c r="T19" s="170" t="s">
        <v>128</v>
      </c>
      <c r="U19" s="179">
        <v>0.83</v>
      </c>
    </row>
    <row r="20" spans="2:21" s="163" customFormat="1" ht="21">
      <c r="B20" s="183" t="s">
        <v>25</v>
      </c>
      <c r="C20" s="184"/>
      <c r="D20" s="185" t="s">
        <v>130</v>
      </c>
      <c r="E20" s="186"/>
      <c r="F20" s="187"/>
      <c r="G20" s="188"/>
      <c r="H20" s="186"/>
      <c r="I20" s="187"/>
      <c r="J20" s="188"/>
      <c r="K20" s="189" t="s">
        <v>152</v>
      </c>
      <c r="L20" s="187">
        <v>0</v>
      </c>
      <c r="M20" s="190" t="s">
        <v>153</v>
      </c>
      <c r="N20" s="186"/>
      <c r="O20" s="187"/>
      <c r="P20" s="188"/>
      <c r="Q20" s="288"/>
      <c r="R20" s="168" t="s">
        <v>170</v>
      </c>
      <c r="S20" s="168"/>
      <c r="T20" s="184"/>
      <c r="U20" s="179"/>
    </row>
    <row r="21" spans="2:21" s="163" customFormat="1" ht="20.25">
      <c r="B21" s="203">
        <v>20</v>
      </c>
      <c r="C21" s="204"/>
      <c r="D21" s="191">
        <v>2</v>
      </c>
      <c r="E21" s="284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6"/>
      <c r="R21" s="195"/>
      <c r="S21" s="195"/>
      <c r="T21" s="184"/>
      <c r="U21" s="179"/>
    </row>
    <row r="22" spans="2:21" s="163" customFormat="1" ht="21" customHeight="1">
      <c r="B22" s="158">
        <v>5</v>
      </c>
      <c r="C22" s="276"/>
      <c r="D22" s="279" t="s">
        <v>156</v>
      </c>
      <c r="E22" s="290" t="s">
        <v>176</v>
      </c>
      <c r="F22" s="291"/>
      <c r="G22" s="291"/>
      <c r="H22" s="292"/>
      <c r="I22" s="292"/>
      <c r="J22" s="293"/>
      <c r="K22" s="263" t="s">
        <v>177</v>
      </c>
      <c r="L22" s="264"/>
      <c r="M22" s="265"/>
      <c r="N22" s="263" t="s">
        <v>178</v>
      </c>
      <c r="O22" s="264"/>
      <c r="P22" s="265"/>
      <c r="Q22" s="281" t="s">
        <v>201</v>
      </c>
      <c r="R22" s="177" t="s">
        <v>118</v>
      </c>
      <c r="S22" s="178"/>
      <c r="T22" s="161" t="s">
        <v>2</v>
      </c>
      <c r="U22" s="162">
        <v>4.7</v>
      </c>
    </row>
    <row r="23" spans="2:21" s="163" customFormat="1" ht="21">
      <c r="B23" s="158" t="s">
        <v>3</v>
      </c>
      <c r="C23" s="277"/>
      <c r="D23" s="280"/>
      <c r="E23" s="164" t="s">
        <v>80</v>
      </c>
      <c r="F23" s="165">
        <v>0</v>
      </c>
      <c r="G23" s="166" t="s">
        <v>58</v>
      </c>
      <c r="H23" s="215" t="s">
        <v>225</v>
      </c>
      <c r="I23" s="165">
        <v>0.6</v>
      </c>
      <c r="J23" s="216" t="s">
        <v>153</v>
      </c>
      <c r="K23" s="215" t="s">
        <v>226</v>
      </c>
      <c r="L23" s="165">
        <v>0.3</v>
      </c>
      <c r="M23" s="166" t="s">
        <v>58</v>
      </c>
      <c r="N23" s="164" t="s">
        <v>90</v>
      </c>
      <c r="O23" s="165">
        <v>20</v>
      </c>
      <c r="P23" s="166" t="s">
        <v>91</v>
      </c>
      <c r="Q23" s="282"/>
      <c r="R23" s="168" t="s">
        <v>172</v>
      </c>
      <c r="S23" s="169">
        <v>0.583</v>
      </c>
      <c r="T23" s="170" t="s">
        <v>120</v>
      </c>
      <c r="U23" s="171">
        <v>1.73</v>
      </c>
    </row>
    <row r="24" spans="2:21" s="163" customFormat="1" ht="21">
      <c r="B24" s="158">
        <v>18</v>
      </c>
      <c r="C24" s="277"/>
      <c r="D24" s="280"/>
      <c r="E24" s="175" t="s">
        <v>223</v>
      </c>
      <c r="F24" s="173">
        <v>0.5</v>
      </c>
      <c r="G24" s="176" t="s">
        <v>206</v>
      </c>
      <c r="H24" s="172" t="s">
        <v>87</v>
      </c>
      <c r="I24" s="173">
        <v>0</v>
      </c>
      <c r="J24" s="174" t="s">
        <v>58</v>
      </c>
      <c r="K24" s="175" t="s">
        <v>227</v>
      </c>
      <c r="L24" s="173">
        <v>0</v>
      </c>
      <c r="M24" s="174" t="s">
        <v>58</v>
      </c>
      <c r="N24" s="172" t="s">
        <v>92</v>
      </c>
      <c r="O24" s="173">
        <v>2</v>
      </c>
      <c r="P24" s="174" t="s">
        <v>91</v>
      </c>
      <c r="Q24" s="282"/>
      <c r="R24" s="177" t="s">
        <v>121</v>
      </c>
      <c r="S24" s="178"/>
      <c r="T24" s="170" t="s">
        <v>122</v>
      </c>
      <c r="U24" s="179">
        <v>1.1</v>
      </c>
    </row>
    <row r="25" spans="2:21" s="163" customFormat="1" ht="20.25">
      <c r="B25" s="158" t="s">
        <v>4</v>
      </c>
      <c r="C25" s="277"/>
      <c r="D25" s="280"/>
      <c r="E25" s="172" t="s">
        <v>81</v>
      </c>
      <c r="F25" s="173">
        <v>0</v>
      </c>
      <c r="G25" s="174" t="s">
        <v>58</v>
      </c>
      <c r="K25" s="172" t="s">
        <v>89</v>
      </c>
      <c r="L25" s="173">
        <v>0</v>
      </c>
      <c r="M25" s="174" t="s">
        <v>58</v>
      </c>
      <c r="N25" s="172"/>
      <c r="O25" s="173"/>
      <c r="P25" s="174"/>
      <c r="Q25" s="282"/>
      <c r="R25" s="168" t="s">
        <v>173</v>
      </c>
      <c r="S25" s="169">
        <v>0.2782</v>
      </c>
      <c r="T25" s="170" t="s">
        <v>123</v>
      </c>
      <c r="U25" s="179">
        <v>2.3</v>
      </c>
    </row>
    <row r="26" spans="2:21" s="163" customFormat="1" ht="21">
      <c r="B26" s="271" t="s">
        <v>79</v>
      </c>
      <c r="C26" s="277"/>
      <c r="D26" s="280"/>
      <c r="E26" s="172" t="s">
        <v>82</v>
      </c>
      <c r="F26" s="173">
        <v>0</v>
      </c>
      <c r="G26" s="174" t="s">
        <v>58</v>
      </c>
      <c r="H26" s="175"/>
      <c r="I26" s="173"/>
      <c r="J26" s="176"/>
      <c r="K26" s="175" t="s">
        <v>179</v>
      </c>
      <c r="L26" s="173">
        <v>0</v>
      </c>
      <c r="M26" s="176" t="s">
        <v>171</v>
      </c>
      <c r="N26" s="172"/>
      <c r="O26" s="173"/>
      <c r="P26" s="174"/>
      <c r="Q26" s="282"/>
      <c r="R26" s="177" t="s">
        <v>124</v>
      </c>
      <c r="S26" s="180"/>
      <c r="T26" s="170" t="s">
        <v>125</v>
      </c>
      <c r="U26" s="179">
        <v>1</v>
      </c>
    </row>
    <row r="27" spans="2:21" s="163" customFormat="1" ht="20.25">
      <c r="B27" s="271"/>
      <c r="C27" s="278"/>
      <c r="D27" s="280"/>
      <c r="E27" s="172" t="s">
        <v>83</v>
      </c>
      <c r="F27" s="173">
        <v>0</v>
      </c>
      <c r="G27" s="174" t="s">
        <v>58</v>
      </c>
      <c r="H27" s="172"/>
      <c r="I27" s="173"/>
      <c r="J27" s="174"/>
      <c r="K27" s="172"/>
      <c r="L27" s="173"/>
      <c r="M27" s="174"/>
      <c r="N27" s="172"/>
      <c r="O27" s="173"/>
      <c r="P27" s="174"/>
      <c r="Q27" s="282"/>
      <c r="R27" s="168" t="s">
        <v>174</v>
      </c>
      <c r="S27" s="169">
        <v>0.1388</v>
      </c>
      <c r="T27" s="170" t="s">
        <v>126</v>
      </c>
      <c r="U27" s="179">
        <v>4</v>
      </c>
    </row>
    <row r="28" spans="2:21" s="163" customFormat="1" ht="20.25">
      <c r="B28" s="272"/>
      <c r="C28" s="182"/>
      <c r="D28" s="289"/>
      <c r="E28" s="172" t="s">
        <v>84</v>
      </c>
      <c r="F28" s="173">
        <v>0</v>
      </c>
      <c r="G28" s="174" t="s">
        <v>58</v>
      </c>
      <c r="H28" s="172"/>
      <c r="I28" s="173"/>
      <c r="J28" s="174"/>
      <c r="K28" s="172"/>
      <c r="L28" s="173"/>
      <c r="M28" s="174"/>
      <c r="N28" s="172"/>
      <c r="O28" s="173"/>
      <c r="P28" s="174"/>
      <c r="Q28" s="282"/>
      <c r="R28" s="177" t="s">
        <v>127</v>
      </c>
      <c r="S28" s="178"/>
      <c r="T28" s="170" t="s">
        <v>128</v>
      </c>
      <c r="U28" s="179">
        <v>0</v>
      </c>
    </row>
    <row r="29" spans="2:21" s="163" customFormat="1" ht="21">
      <c r="B29" s="183" t="s">
        <v>25</v>
      </c>
      <c r="C29" s="184"/>
      <c r="D29" s="185" t="s">
        <v>130</v>
      </c>
      <c r="E29" s="189" t="s">
        <v>224</v>
      </c>
      <c r="F29" s="187">
        <v>0.2</v>
      </c>
      <c r="G29" s="190" t="s">
        <v>153</v>
      </c>
      <c r="H29" s="189" t="s">
        <v>152</v>
      </c>
      <c r="I29" s="187">
        <v>0</v>
      </c>
      <c r="J29" s="190" t="s">
        <v>153</v>
      </c>
      <c r="K29" s="186"/>
      <c r="L29" s="187"/>
      <c r="M29" s="188"/>
      <c r="N29" s="186"/>
      <c r="O29" s="187"/>
      <c r="P29" s="188"/>
      <c r="Q29" s="283"/>
      <c r="R29" s="168" t="s">
        <v>175</v>
      </c>
      <c r="S29" s="168"/>
      <c r="T29" s="184"/>
      <c r="U29" s="179"/>
    </row>
    <row r="30" spans="2:21" s="163" customFormat="1" ht="20.25">
      <c r="B30" s="203">
        <v>20</v>
      </c>
      <c r="C30" s="204"/>
      <c r="D30" s="191">
        <v>2</v>
      </c>
      <c r="E30" s="284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6"/>
      <c r="R30" s="196"/>
      <c r="S30" s="196"/>
      <c r="U30" s="179"/>
    </row>
    <row r="31" spans="2:21" s="163" customFormat="1" ht="21" customHeight="1">
      <c r="B31" s="158">
        <v>5</v>
      </c>
      <c r="C31" s="276"/>
      <c r="D31" s="279" t="s">
        <v>69</v>
      </c>
      <c r="E31" s="263" t="s">
        <v>208</v>
      </c>
      <c r="F31" s="264"/>
      <c r="G31" s="265"/>
      <c r="H31" s="263" t="s">
        <v>186</v>
      </c>
      <c r="I31" s="264"/>
      <c r="J31" s="265"/>
      <c r="K31" s="263" t="s">
        <v>197</v>
      </c>
      <c r="L31" s="264"/>
      <c r="M31" s="265"/>
      <c r="N31" s="263" t="s">
        <v>187</v>
      </c>
      <c r="O31" s="264"/>
      <c r="P31" s="265"/>
      <c r="Q31" s="281"/>
      <c r="R31" s="177" t="s">
        <v>118</v>
      </c>
      <c r="S31" s="178"/>
      <c r="T31" s="161" t="s">
        <v>2</v>
      </c>
      <c r="U31" s="162">
        <v>4.51</v>
      </c>
    </row>
    <row r="32" spans="2:22" ht="21">
      <c r="B32" s="158" t="s">
        <v>3</v>
      </c>
      <c r="C32" s="277"/>
      <c r="D32" s="280"/>
      <c r="E32" s="164" t="s">
        <v>220</v>
      </c>
      <c r="F32" s="165">
        <v>40</v>
      </c>
      <c r="G32" s="216" t="s">
        <v>209</v>
      </c>
      <c r="H32" s="164" t="s">
        <v>74</v>
      </c>
      <c r="I32" s="165">
        <v>0</v>
      </c>
      <c r="J32" s="166" t="s">
        <v>58</v>
      </c>
      <c r="K32" s="164" t="s">
        <v>66</v>
      </c>
      <c r="L32" s="165">
        <v>0</v>
      </c>
      <c r="M32" s="166" t="s">
        <v>58</v>
      </c>
      <c r="N32" s="164" t="s">
        <v>80</v>
      </c>
      <c r="O32" s="165">
        <v>0</v>
      </c>
      <c r="P32" s="166" t="s">
        <v>58</v>
      </c>
      <c r="Q32" s="282"/>
      <c r="R32" s="168" t="s">
        <v>181</v>
      </c>
      <c r="S32" s="169">
        <v>0.5232</v>
      </c>
      <c r="T32" s="170" t="s">
        <v>120</v>
      </c>
      <c r="U32" s="171">
        <v>1.89</v>
      </c>
      <c r="V32" s="163"/>
    </row>
    <row r="33" spans="2:21" ht="21">
      <c r="B33" s="158">
        <v>19</v>
      </c>
      <c r="C33" s="277"/>
      <c r="D33" s="280"/>
      <c r="E33" s="175" t="s">
        <v>210</v>
      </c>
      <c r="F33" s="173">
        <v>4</v>
      </c>
      <c r="G33" s="174" t="s">
        <v>95</v>
      </c>
      <c r="H33" s="175" t="s">
        <v>180</v>
      </c>
      <c r="I33" s="173">
        <v>0</v>
      </c>
      <c r="J33" s="174" t="s">
        <v>58</v>
      </c>
      <c r="K33" s="214" t="s">
        <v>202</v>
      </c>
      <c r="L33" s="173">
        <v>0</v>
      </c>
      <c r="M33" s="174" t="s">
        <v>61</v>
      </c>
      <c r="N33" s="175" t="s">
        <v>97</v>
      </c>
      <c r="O33" s="173">
        <v>0</v>
      </c>
      <c r="P33" s="174" t="s">
        <v>58</v>
      </c>
      <c r="Q33" s="282"/>
      <c r="R33" s="177" t="s">
        <v>121</v>
      </c>
      <c r="S33" s="178"/>
      <c r="T33" s="170" t="s">
        <v>122</v>
      </c>
      <c r="U33" s="179">
        <v>1.47</v>
      </c>
    </row>
    <row r="34" spans="2:21" ht="21">
      <c r="B34" s="158" t="s">
        <v>4</v>
      </c>
      <c r="C34" s="277"/>
      <c r="D34" s="280"/>
      <c r="E34" s="172"/>
      <c r="F34" s="173"/>
      <c r="G34" s="174"/>
      <c r="H34" s="172" t="s">
        <v>219</v>
      </c>
      <c r="I34" s="173">
        <v>1</v>
      </c>
      <c r="J34" s="176" t="s">
        <v>206</v>
      </c>
      <c r="K34" s="172"/>
      <c r="L34" s="173"/>
      <c r="M34" s="174"/>
      <c r="N34" s="172" t="s">
        <v>98</v>
      </c>
      <c r="O34" s="173">
        <v>0</v>
      </c>
      <c r="P34" s="174" t="s">
        <v>58</v>
      </c>
      <c r="Q34" s="282"/>
      <c r="R34" s="168" t="s">
        <v>182</v>
      </c>
      <c r="S34" s="169">
        <v>0.3197</v>
      </c>
      <c r="T34" s="170" t="s">
        <v>123</v>
      </c>
      <c r="U34" s="179">
        <v>2.4</v>
      </c>
    </row>
    <row r="35" spans="2:21" ht="21">
      <c r="B35" s="271" t="s">
        <v>93</v>
      </c>
      <c r="C35" s="277"/>
      <c r="D35" s="280"/>
      <c r="E35" s="172"/>
      <c r="F35" s="173"/>
      <c r="G35" s="174"/>
      <c r="H35" s="172" t="s">
        <v>89</v>
      </c>
      <c r="I35" s="173">
        <v>0.3</v>
      </c>
      <c r="J35" s="174" t="s">
        <v>58</v>
      </c>
      <c r="K35" s="172"/>
      <c r="L35" s="173"/>
      <c r="M35" s="174"/>
      <c r="N35" s="175" t="s">
        <v>228</v>
      </c>
      <c r="O35" s="173">
        <v>0.1</v>
      </c>
      <c r="P35" s="174" t="s">
        <v>58</v>
      </c>
      <c r="Q35" s="282"/>
      <c r="R35" s="177" t="s">
        <v>124</v>
      </c>
      <c r="S35" s="180"/>
      <c r="T35" s="170" t="s">
        <v>125</v>
      </c>
      <c r="U35" s="179">
        <v>0</v>
      </c>
    </row>
    <row r="36" spans="2:21" ht="20.25">
      <c r="B36" s="271"/>
      <c r="C36" s="278"/>
      <c r="D36" s="280"/>
      <c r="E36" s="172"/>
      <c r="F36" s="173"/>
      <c r="G36" s="174"/>
      <c r="H36" s="172"/>
      <c r="I36" s="173"/>
      <c r="J36" s="174"/>
      <c r="K36" s="172"/>
      <c r="L36" s="173"/>
      <c r="M36" s="174"/>
      <c r="N36" s="172" t="s">
        <v>99</v>
      </c>
      <c r="O36" s="173">
        <v>0</v>
      </c>
      <c r="P36" s="174" t="s">
        <v>58</v>
      </c>
      <c r="Q36" s="282"/>
      <c r="R36" s="168" t="s">
        <v>183</v>
      </c>
      <c r="S36" s="169">
        <v>0.1571</v>
      </c>
      <c r="T36" s="170" t="s">
        <v>126</v>
      </c>
      <c r="U36" s="179">
        <v>4</v>
      </c>
    </row>
    <row r="37" spans="2:21" ht="20.25">
      <c r="B37" s="272"/>
      <c r="C37" s="182"/>
      <c r="D37" s="280"/>
      <c r="E37" s="172"/>
      <c r="F37" s="173"/>
      <c r="G37" s="174"/>
      <c r="H37" s="172"/>
      <c r="I37" s="173"/>
      <c r="J37" s="174"/>
      <c r="K37" s="172"/>
      <c r="L37" s="173"/>
      <c r="M37" s="174"/>
      <c r="N37" s="172" t="s">
        <v>78</v>
      </c>
      <c r="O37" s="173">
        <v>0</v>
      </c>
      <c r="P37" s="174" t="s">
        <v>61</v>
      </c>
      <c r="Q37" s="282"/>
      <c r="R37" s="177" t="s">
        <v>127</v>
      </c>
      <c r="S37" s="178"/>
      <c r="T37" s="170" t="s">
        <v>128</v>
      </c>
      <c r="U37" s="179">
        <v>0</v>
      </c>
    </row>
    <row r="38" spans="2:21" ht="21">
      <c r="B38" s="183" t="s">
        <v>25</v>
      </c>
      <c r="C38" s="184"/>
      <c r="D38" s="185" t="s">
        <v>130</v>
      </c>
      <c r="E38" s="186"/>
      <c r="F38" s="187"/>
      <c r="G38" s="188"/>
      <c r="H38" s="186"/>
      <c r="I38" s="187"/>
      <c r="J38" s="188"/>
      <c r="K38" s="189" t="s">
        <v>152</v>
      </c>
      <c r="L38" s="187">
        <v>0</v>
      </c>
      <c r="M38" s="190" t="s">
        <v>153</v>
      </c>
      <c r="N38" s="186"/>
      <c r="O38" s="187"/>
      <c r="P38" s="188"/>
      <c r="Q38" s="283"/>
      <c r="R38" s="168" t="s">
        <v>184</v>
      </c>
      <c r="S38" s="168"/>
      <c r="T38" s="184"/>
      <c r="U38" s="179"/>
    </row>
    <row r="39" spans="2:21" ht="20.25">
      <c r="B39" s="203">
        <v>20</v>
      </c>
      <c r="C39" s="204"/>
      <c r="D39" s="191">
        <v>2</v>
      </c>
      <c r="E39" s="273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5"/>
      <c r="R39" s="198"/>
      <c r="S39" s="198"/>
      <c r="U39" s="179"/>
    </row>
    <row r="40" spans="2:21" ht="21" customHeight="1">
      <c r="B40" s="158">
        <v>5</v>
      </c>
      <c r="C40" s="276"/>
      <c r="D40" s="279" t="s">
        <v>132</v>
      </c>
      <c r="E40" s="263" t="s">
        <v>188</v>
      </c>
      <c r="F40" s="264"/>
      <c r="G40" s="265"/>
      <c r="H40" s="263" t="s">
        <v>189</v>
      </c>
      <c r="I40" s="264"/>
      <c r="J40" s="265"/>
      <c r="K40" s="263" t="s">
        <v>197</v>
      </c>
      <c r="L40" s="264"/>
      <c r="M40" s="265"/>
      <c r="N40" s="263" t="s">
        <v>190</v>
      </c>
      <c r="O40" s="264"/>
      <c r="P40" s="265"/>
      <c r="Q40" s="281"/>
      <c r="R40" s="177" t="s">
        <v>118</v>
      </c>
      <c r="S40" s="178"/>
      <c r="T40" s="161" t="s">
        <v>2</v>
      </c>
      <c r="U40" s="162">
        <v>4.72</v>
      </c>
    </row>
    <row r="41" spans="2:21" ht="21">
      <c r="B41" s="158" t="s">
        <v>3</v>
      </c>
      <c r="C41" s="277"/>
      <c r="D41" s="280"/>
      <c r="E41" s="215" t="s">
        <v>229</v>
      </c>
      <c r="F41" s="165">
        <v>1.5</v>
      </c>
      <c r="G41" s="216" t="s">
        <v>206</v>
      </c>
      <c r="H41" s="164" t="s">
        <v>106</v>
      </c>
      <c r="I41" s="165">
        <v>0</v>
      </c>
      <c r="J41" s="166" t="s">
        <v>58</v>
      </c>
      <c r="K41" s="164" t="s">
        <v>66</v>
      </c>
      <c r="L41" s="165">
        <v>0</v>
      </c>
      <c r="M41" s="166" t="s">
        <v>58</v>
      </c>
      <c r="N41" s="164" t="s">
        <v>111</v>
      </c>
      <c r="O41" s="165">
        <v>0</v>
      </c>
      <c r="P41" s="166" t="s">
        <v>58</v>
      </c>
      <c r="Q41" s="282"/>
      <c r="R41" s="168" t="s">
        <v>191</v>
      </c>
      <c r="S41" s="169">
        <v>0.5183</v>
      </c>
      <c r="T41" s="170" t="s">
        <v>120</v>
      </c>
      <c r="U41" s="171">
        <v>2.26</v>
      </c>
    </row>
    <row r="42" spans="2:21" ht="21">
      <c r="B42" s="158">
        <v>20</v>
      </c>
      <c r="C42" s="277"/>
      <c r="D42" s="280"/>
      <c r="E42" s="172" t="s">
        <v>89</v>
      </c>
      <c r="F42" s="173">
        <v>0.3</v>
      </c>
      <c r="G42" s="174" t="s">
        <v>58</v>
      </c>
      <c r="H42" s="172" t="s">
        <v>107</v>
      </c>
      <c r="I42" s="173">
        <v>0</v>
      </c>
      <c r="J42" s="174" t="s">
        <v>58</v>
      </c>
      <c r="K42" s="214" t="s">
        <v>202</v>
      </c>
      <c r="L42" s="173">
        <v>0</v>
      </c>
      <c r="M42" s="174" t="s">
        <v>61</v>
      </c>
      <c r="N42" s="172" t="s">
        <v>78</v>
      </c>
      <c r="O42" s="173">
        <v>0</v>
      </c>
      <c r="P42" s="174" t="s">
        <v>61</v>
      </c>
      <c r="Q42" s="282"/>
      <c r="R42" s="177" t="s">
        <v>121</v>
      </c>
      <c r="S42" s="178"/>
      <c r="T42" s="170" t="s">
        <v>122</v>
      </c>
      <c r="U42" s="179">
        <v>1.93</v>
      </c>
    </row>
    <row r="43" spans="2:21" ht="21">
      <c r="B43" s="158" t="s">
        <v>4</v>
      </c>
      <c r="C43" s="277"/>
      <c r="D43" s="280"/>
      <c r="E43" s="175" t="s">
        <v>204</v>
      </c>
      <c r="F43" s="173">
        <v>0.3</v>
      </c>
      <c r="G43" s="174" t="s">
        <v>58</v>
      </c>
      <c r="H43" s="172" t="s">
        <v>108</v>
      </c>
      <c r="I43" s="173">
        <v>0</v>
      </c>
      <c r="J43" s="174" t="s">
        <v>58</v>
      </c>
      <c r="K43" s="172"/>
      <c r="L43" s="173"/>
      <c r="M43" s="174"/>
      <c r="N43" s="172" t="s">
        <v>112</v>
      </c>
      <c r="O43" s="173">
        <v>0</v>
      </c>
      <c r="P43" s="174" t="s">
        <v>113</v>
      </c>
      <c r="Q43" s="282"/>
      <c r="R43" s="168" t="s">
        <v>192</v>
      </c>
      <c r="S43" s="169">
        <v>0.3148</v>
      </c>
      <c r="T43" s="170" t="s">
        <v>123</v>
      </c>
      <c r="U43" s="179">
        <v>2.3</v>
      </c>
    </row>
    <row r="44" spans="2:21" ht="21">
      <c r="B44" s="271" t="s">
        <v>100</v>
      </c>
      <c r="C44" s="277"/>
      <c r="D44" s="280"/>
      <c r="E44" s="175" t="s">
        <v>211</v>
      </c>
      <c r="F44" s="173">
        <v>0.2</v>
      </c>
      <c r="G44" s="174" t="s">
        <v>58</v>
      </c>
      <c r="H44" s="172" t="s">
        <v>219</v>
      </c>
      <c r="I44" s="173">
        <v>1</v>
      </c>
      <c r="J44" s="176" t="s">
        <v>206</v>
      </c>
      <c r="K44" s="172"/>
      <c r="L44" s="173"/>
      <c r="M44" s="174"/>
      <c r="N44" s="172"/>
      <c r="O44" s="173"/>
      <c r="P44" s="174"/>
      <c r="Q44" s="282"/>
      <c r="R44" s="177" t="s">
        <v>124</v>
      </c>
      <c r="S44" s="180"/>
      <c r="T44" s="170" t="s">
        <v>125</v>
      </c>
      <c r="U44" s="179">
        <v>0</v>
      </c>
    </row>
    <row r="45" spans="2:21" ht="20.25">
      <c r="B45" s="271"/>
      <c r="C45" s="278"/>
      <c r="D45" s="280"/>
      <c r="E45" s="172" t="s">
        <v>104</v>
      </c>
      <c r="F45" s="173">
        <v>0</v>
      </c>
      <c r="G45" s="174" t="s">
        <v>58</v>
      </c>
      <c r="H45" s="172" t="s">
        <v>72</v>
      </c>
      <c r="I45" s="173">
        <v>0</v>
      </c>
      <c r="J45" s="174" t="s">
        <v>58</v>
      </c>
      <c r="K45" s="172"/>
      <c r="L45" s="173"/>
      <c r="M45" s="174"/>
      <c r="N45" s="172"/>
      <c r="O45" s="173"/>
      <c r="P45" s="174"/>
      <c r="Q45" s="282"/>
      <c r="R45" s="168" t="s">
        <v>193</v>
      </c>
      <c r="S45" s="169">
        <v>0.1669</v>
      </c>
      <c r="T45" s="170" t="s">
        <v>126</v>
      </c>
      <c r="U45" s="179">
        <v>4</v>
      </c>
    </row>
    <row r="46" spans="2:21" ht="20.25">
      <c r="B46" s="272"/>
      <c r="C46" s="182"/>
      <c r="D46" s="280"/>
      <c r="E46" s="172" t="s">
        <v>105</v>
      </c>
      <c r="F46" s="173">
        <v>0</v>
      </c>
      <c r="G46" s="174" t="s">
        <v>58</v>
      </c>
      <c r="H46" s="172"/>
      <c r="I46" s="173"/>
      <c r="J46" s="174"/>
      <c r="K46" s="172" t="s">
        <v>150</v>
      </c>
      <c r="L46" s="173">
        <v>0</v>
      </c>
      <c r="M46" s="174" t="s">
        <v>58</v>
      </c>
      <c r="N46" s="172"/>
      <c r="O46" s="173"/>
      <c r="P46" s="174"/>
      <c r="Q46" s="282"/>
      <c r="R46" s="177" t="s">
        <v>127</v>
      </c>
      <c r="S46" s="178"/>
      <c r="T46" s="170" t="s">
        <v>128</v>
      </c>
      <c r="U46" s="179">
        <v>0</v>
      </c>
    </row>
    <row r="47" spans="2:21" ht="20.25">
      <c r="B47" s="183" t="s">
        <v>25</v>
      </c>
      <c r="C47" s="184"/>
      <c r="D47" s="185" t="s">
        <v>130</v>
      </c>
      <c r="E47" s="186"/>
      <c r="F47" s="187"/>
      <c r="G47" s="188"/>
      <c r="H47" s="186"/>
      <c r="I47" s="187"/>
      <c r="J47" s="188"/>
      <c r="K47" s="186" t="s">
        <v>151</v>
      </c>
      <c r="L47" s="187">
        <v>0</v>
      </c>
      <c r="M47" s="188" t="s">
        <v>58</v>
      </c>
      <c r="N47" s="186"/>
      <c r="O47" s="187"/>
      <c r="P47" s="188"/>
      <c r="Q47" s="283"/>
      <c r="R47" s="168" t="s">
        <v>194</v>
      </c>
      <c r="S47" s="168"/>
      <c r="T47" s="184"/>
      <c r="U47" s="179"/>
    </row>
    <row r="48" spans="2:21" ht="21.75" thickBot="1">
      <c r="B48" s="205">
        <v>20</v>
      </c>
      <c r="C48" s="204"/>
      <c r="D48" s="191">
        <v>2</v>
      </c>
      <c r="E48" s="266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8"/>
      <c r="R48" s="200"/>
      <c r="S48" s="201"/>
      <c r="T48" s="199"/>
      <c r="U48" s="202"/>
    </row>
    <row r="49" spans="3:21" ht="21.75" customHeight="1">
      <c r="C49" s="147"/>
      <c r="D49" s="269" t="s">
        <v>54</v>
      </c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94">
        <f ca="1">NOW()</f>
        <v>42492.63174305556</v>
      </c>
      <c r="S49" s="294"/>
      <c r="T49" s="262"/>
      <c r="U49" s="262"/>
    </row>
    <row r="50" spans="4:5" ht="16.5">
      <c r="D50" s="147"/>
      <c r="E50" s="147"/>
    </row>
    <row r="51" spans="2:20" s="10" customFormat="1" ht="16.5">
      <c r="B51" s="1" t="s">
        <v>230</v>
      </c>
      <c r="K51" s="1" t="s">
        <v>231</v>
      </c>
      <c r="R51" s="10" t="s">
        <v>232</v>
      </c>
      <c r="T51" s="120"/>
    </row>
  </sheetData>
  <sheetProtection/>
  <mergeCells count="51">
    <mergeCell ref="B1:U1"/>
    <mergeCell ref="E3:G3"/>
    <mergeCell ref="H3:J3"/>
    <mergeCell ref="K3:M3"/>
    <mergeCell ref="N3:P3"/>
    <mergeCell ref="B26:B28"/>
    <mergeCell ref="N4:P4"/>
    <mergeCell ref="E4:G4"/>
    <mergeCell ref="C4:C9"/>
    <mergeCell ref="D4:D10"/>
    <mergeCell ref="R49:U49"/>
    <mergeCell ref="H13:J13"/>
    <mergeCell ref="K4:M4"/>
    <mergeCell ref="N13:P13"/>
    <mergeCell ref="Q4:Q11"/>
    <mergeCell ref="B8:B10"/>
    <mergeCell ref="E12:Q12"/>
    <mergeCell ref="C13:C18"/>
    <mergeCell ref="D13:D19"/>
    <mergeCell ref="E13:G13"/>
    <mergeCell ref="B17:B19"/>
    <mergeCell ref="E21:Q21"/>
    <mergeCell ref="C22:C27"/>
    <mergeCell ref="D22:D28"/>
    <mergeCell ref="E22:J22"/>
    <mergeCell ref="K22:M22"/>
    <mergeCell ref="E30:Q30"/>
    <mergeCell ref="C31:C36"/>
    <mergeCell ref="D31:D37"/>
    <mergeCell ref="E31:G31"/>
    <mergeCell ref="H31:J31"/>
    <mergeCell ref="H4:J4"/>
    <mergeCell ref="K13:M13"/>
    <mergeCell ref="Q31:Q38"/>
    <mergeCell ref="Q13:Q20"/>
    <mergeCell ref="B35:B37"/>
    <mergeCell ref="E39:Q39"/>
    <mergeCell ref="C40:C45"/>
    <mergeCell ref="D40:D46"/>
    <mergeCell ref="E40:G40"/>
    <mergeCell ref="N22:P22"/>
    <mergeCell ref="Q22:Q29"/>
    <mergeCell ref="N40:P40"/>
    <mergeCell ref="Q40:Q47"/>
    <mergeCell ref="B44:B46"/>
    <mergeCell ref="H40:J40"/>
    <mergeCell ref="K31:M31"/>
    <mergeCell ref="K40:M40"/>
    <mergeCell ref="N31:P31"/>
    <mergeCell ref="E48:Q48"/>
    <mergeCell ref="D49:Q49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B1" sqref="B1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297" t="str">
        <f>SUBSTITUTE('葷'!B1,"食譜設計","意見調查表")</f>
        <v>0045 彰化縣二林鎮中正國民小學  104學年度第2學期第14週午餐菜單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2:14" ht="16.5">
      <c r="B3" s="298" t="s">
        <v>16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</row>
    <row r="4" spans="2:14" ht="16.5">
      <c r="B4" s="299" t="s">
        <v>0</v>
      </c>
      <c r="C4" s="299" t="s">
        <v>1</v>
      </c>
      <c r="D4" s="299" t="s">
        <v>8</v>
      </c>
      <c r="E4" s="300" t="s">
        <v>17</v>
      </c>
      <c r="F4" s="300"/>
      <c r="G4" s="300"/>
      <c r="H4" s="300" t="s">
        <v>9</v>
      </c>
      <c r="I4" s="300"/>
      <c r="J4" s="300"/>
      <c r="K4" s="300" t="s">
        <v>18</v>
      </c>
      <c r="L4" s="300"/>
      <c r="M4" s="300"/>
      <c r="N4" s="301" t="s">
        <v>19</v>
      </c>
    </row>
    <row r="5" spans="2:14" ht="16.5">
      <c r="B5" s="299"/>
      <c r="C5" s="299"/>
      <c r="D5" s="299"/>
      <c r="E5" s="19" t="s">
        <v>10</v>
      </c>
      <c r="F5" s="19" t="s">
        <v>11</v>
      </c>
      <c r="G5" s="19" t="s">
        <v>12</v>
      </c>
      <c r="H5" s="19" t="s">
        <v>13</v>
      </c>
      <c r="I5" s="19" t="s">
        <v>14</v>
      </c>
      <c r="J5" s="19" t="s">
        <v>15</v>
      </c>
      <c r="K5" s="19" t="s">
        <v>10</v>
      </c>
      <c r="L5" s="19" t="s">
        <v>11</v>
      </c>
      <c r="M5" s="19" t="s">
        <v>12</v>
      </c>
      <c r="N5" s="302"/>
    </row>
    <row r="6" spans="2:14" ht="16.5">
      <c r="B6" s="20">
        <f>IF('葷'!B4&lt;&gt;"",'葷'!B4,"")</f>
        <v>5</v>
      </c>
      <c r="C6" s="303" t="str">
        <f>RIGHT(IF('葷'!B8&lt;&gt;"",'葷'!B8,""),1)</f>
        <v>一</v>
      </c>
      <c r="D6" s="21" t="str">
        <f>IF('葷'!D4&gt;"",'葷'!D4,"")</f>
        <v>薏仁飯</v>
      </c>
      <c r="E6" s="21"/>
      <c r="F6" s="21"/>
      <c r="G6" s="21"/>
      <c r="H6" s="21"/>
      <c r="I6" s="21"/>
      <c r="J6" s="21"/>
      <c r="K6" s="21"/>
      <c r="L6" s="21"/>
      <c r="M6" s="21"/>
      <c r="N6" s="306"/>
    </row>
    <row r="7" spans="2:14" ht="16.5">
      <c r="B7" s="22" t="s">
        <v>3</v>
      </c>
      <c r="C7" s="304"/>
      <c r="D7" s="21" t="e">
        <f>IF(#REF!&gt;"",#REF!,"")</f>
        <v>#REF!</v>
      </c>
      <c r="E7" s="21"/>
      <c r="F7" s="21"/>
      <c r="G7" s="21"/>
      <c r="H7" s="21"/>
      <c r="I7" s="21"/>
      <c r="J7" s="21"/>
      <c r="K7" s="21"/>
      <c r="L7" s="21"/>
      <c r="M7" s="21"/>
      <c r="N7" s="307"/>
    </row>
    <row r="8" spans="2:14" ht="16.5">
      <c r="B8" s="22">
        <f>IF('葷'!B6&lt;&gt;"",'葷'!B6,"")</f>
        <v>16</v>
      </c>
      <c r="C8" s="304"/>
      <c r="D8" s="21" t="str">
        <f>IF('葷'!H4&gt;"",'葷'!H4,"")</f>
        <v>紅蘿蔔炒蛋</v>
      </c>
      <c r="E8" s="21"/>
      <c r="F8" s="21"/>
      <c r="G8" s="21"/>
      <c r="H8" s="21"/>
      <c r="I8" s="21"/>
      <c r="J8" s="21"/>
      <c r="K8" s="21"/>
      <c r="L8" s="21"/>
      <c r="M8" s="21"/>
      <c r="N8" s="307"/>
    </row>
    <row r="9" spans="2:14" ht="16.5">
      <c r="B9" s="22" t="s">
        <v>4</v>
      </c>
      <c r="C9" s="304"/>
      <c r="D9" s="21" t="str">
        <f>IF('葷'!K4&gt;"",'葷'!K4,"")</f>
        <v>炒深色青菜</v>
      </c>
      <c r="E9" s="21"/>
      <c r="F9" s="21"/>
      <c r="G9" s="21"/>
      <c r="H9" s="21"/>
      <c r="I9" s="21"/>
      <c r="J9" s="21"/>
      <c r="K9" s="21"/>
      <c r="L9" s="21"/>
      <c r="M9" s="21"/>
      <c r="N9" s="307"/>
    </row>
    <row r="10" spans="2:14" ht="16.5">
      <c r="B10" s="23"/>
      <c r="C10" s="304"/>
      <c r="D10" s="21" t="str">
        <f>IF('葷'!N4&gt;"",'葷'!N4,"")</f>
        <v>玉米濃湯</v>
      </c>
      <c r="E10" s="21"/>
      <c r="F10" s="21"/>
      <c r="G10" s="21"/>
      <c r="H10" s="21"/>
      <c r="I10" s="21"/>
      <c r="J10" s="21"/>
      <c r="K10" s="21"/>
      <c r="L10" s="21"/>
      <c r="M10" s="21"/>
      <c r="N10" s="307"/>
    </row>
    <row r="11" spans="2:14" ht="17.25" thickBot="1">
      <c r="B11" s="24"/>
      <c r="C11" s="305"/>
      <c r="D11" s="21">
        <f>IF('葷'!Q4&gt;"",'葷'!Q4,"")</f>
      </c>
      <c r="E11" s="25"/>
      <c r="F11" s="25"/>
      <c r="G11" s="25"/>
      <c r="H11" s="25"/>
      <c r="I11" s="25"/>
      <c r="J11" s="25"/>
      <c r="K11" s="25"/>
      <c r="L11" s="25"/>
      <c r="M11" s="25"/>
      <c r="N11" s="308"/>
    </row>
    <row r="12" spans="2:14" ht="16.5" customHeight="1">
      <c r="B12" s="26">
        <f>IF('葷'!B13&lt;&gt;"",'葷'!B13,"")</f>
        <v>5</v>
      </c>
      <c r="C12" s="309" t="str">
        <f>RIGHT(IF('葷'!B17&lt;&gt;"",'葷'!B17,""),1)</f>
        <v>二</v>
      </c>
      <c r="D12" s="27" t="str">
        <f>IF('葷'!D13&gt;"",'葷'!D13,"")</f>
        <v>白米飯</v>
      </c>
      <c r="E12" s="28"/>
      <c r="F12" s="28"/>
      <c r="G12" s="28"/>
      <c r="H12" s="28"/>
      <c r="I12" s="28"/>
      <c r="J12" s="28"/>
      <c r="K12" s="28"/>
      <c r="L12" s="28"/>
      <c r="M12" s="28"/>
      <c r="N12" s="310"/>
    </row>
    <row r="13" spans="2:14" ht="16.5">
      <c r="B13" s="22" t="s">
        <v>3</v>
      </c>
      <c r="C13" s="304"/>
      <c r="D13" s="21" t="str">
        <f>IF('葷'!E13&gt;"",'葷'!E13,"")</f>
        <v>蔥爆豬柳</v>
      </c>
      <c r="E13" s="21"/>
      <c r="F13" s="21"/>
      <c r="G13" s="21"/>
      <c r="H13" s="21"/>
      <c r="I13" s="21"/>
      <c r="J13" s="21"/>
      <c r="K13" s="21"/>
      <c r="L13" s="21"/>
      <c r="M13" s="21"/>
      <c r="N13" s="307"/>
    </row>
    <row r="14" spans="2:14" ht="16.5">
      <c r="B14" s="22">
        <f>IF('葷'!B15&lt;&gt;"",'葷'!B15,"")</f>
        <v>17</v>
      </c>
      <c r="C14" s="304"/>
      <c r="D14" s="21" t="str">
        <f>IF('葷'!H31&gt;"",'葷'!H31,"")</f>
        <v>紅燒洋芋</v>
      </c>
      <c r="E14" s="21"/>
      <c r="F14" s="21"/>
      <c r="G14" s="21"/>
      <c r="H14" s="21"/>
      <c r="I14" s="21"/>
      <c r="J14" s="21"/>
      <c r="K14" s="21"/>
      <c r="L14" s="21"/>
      <c r="M14" s="21"/>
      <c r="N14" s="307"/>
    </row>
    <row r="15" spans="2:14" ht="16.5">
      <c r="B15" s="22" t="s">
        <v>4</v>
      </c>
      <c r="C15" s="304"/>
      <c r="D15" s="21" t="str">
        <f>IF('葷'!K13&gt;"",'葷'!K13,"")</f>
        <v>炒深色青菜</v>
      </c>
      <c r="E15" s="21"/>
      <c r="F15" s="21"/>
      <c r="G15" s="21"/>
      <c r="H15" s="21"/>
      <c r="I15" s="21"/>
      <c r="J15" s="21"/>
      <c r="K15" s="21"/>
      <c r="L15" s="21"/>
      <c r="M15" s="21"/>
      <c r="N15" s="307"/>
    </row>
    <row r="16" spans="2:14" ht="16.5">
      <c r="B16" s="23"/>
      <c r="C16" s="304"/>
      <c r="D16" s="21" t="str">
        <f>IF('葷'!N13&gt;"",'葷'!N13,"")</f>
        <v>黃瓜大骨湯</v>
      </c>
      <c r="E16" s="21"/>
      <c r="F16" s="21"/>
      <c r="G16" s="21"/>
      <c r="H16" s="21"/>
      <c r="I16" s="21"/>
      <c r="J16" s="21"/>
      <c r="K16" s="21"/>
      <c r="L16" s="21"/>
      <c r="M16" s="21"/>
      <c r="N16" s="307"/>
    </row>
    <row r="17" spans="2:14" ht="17.25" thickBot="1">
      <c r="B17" s="24"/>
      <c r="C17" s="305"/>
      <c r="D17" s="25" t="str">
        <f>IF('葷'!Q13&gt;"",'葷'!Q13,"")</f>
        <v> 保久乳(學校自備)</v>
      </c>
      <c r="E17" s="25"/>
      <c r="F17" s="25"/>
      <c r="G17" s="25"/>
      <c r="H17" s="25"/>
      <c r="I17" s="25"/>
      <c r="J17" s="25"/>
      <c r="K17" s="25"/>
      <c r="L17" s="25"/>
      <c r="M17" s="25"/>
      <c r="N17" s="308"/>
    </row>
    <row r="18" spans="2:14" ht="16.5">
      <c r="B18" s="22">
        <f>IF('葷'!B22&lt;&gt;"",'葷'!B22,"")</f>
        <v>5</v>
      </c>
      <c r="C18" s="309" t="str">
        <f>RIGHT(IF('葷'!B26&lt;&gt;"",'葷'!B26,""),1)</f>
        <v>三</v>
      </c>
      <c r="D18" s="27" t="str">
        <f>IF('葷'!D22&gt;"",'葷'!D22,"")</f>
        <v>特餐</v>
      </c>
      <c r="E18" s="27"/>
      <c r="F18" s="27"/>
      <c r="G18" s="27"/>
      <c r="H18" s="27"/>
      <c r="I18" s="27"/>
      <c r="J18" s="27"/>
      <c r="K18" s="27"/>
      <c r="L18" s="27"/>
      <c r="M18" s="27"/>
      <c r="N18" s="307"/>
    </row>
    <row r="19" spans="2:14" ht="16.5">
      <c r="B19" s="22" t="s">
        <v>3</v>
      </c>
      <c r="C19" s="304"/>
      <c r="D19" s="21" t="str">
        <f>IF('葷'!E22&gt;"",'葷'!E22,"")</f>
        <v>筍香鹹粥</v>
      </c>
      <c r="E19" s="21"/>
      <c r="F19" s="21"/>
      <c r="G19" s="21"/>
      <c r="H19" s="21"/>
      <c r="I19" s="21"/>
      <c r="J19" s="21"/>
      <c r="K19" s="21"/>
      <c r="L19" s="21"/>
      <c r="M19" s="21"/>
      <c r="N19" s="307"/>
    </row>
    <row r="20" spans="2:14" ht="16.5">
      <c r="B20" s="22">
        <f>IF('葷'!B24&lt;&gt;"",'葷'!B24,"")</f>
        <v>18</v>
      </c>
      <c r="C20" s="304"/>
      <c r="D20" s="21">
        <f>IF('葷'!H22&gt;"",'葷'!H22,"")</f>
      </c>
      <c r="E20" s="21"/>
      <c r="F20" s="21"/>
      <c r="G20" s="21"/>
      <c r="H20" s="21"/>
      <c r="I20" s="21"/>
      <c r="J20" s="21"/>
      <c r="K20" s="21"/>
      <c r="L20" s="21"/>
      <c r="M20" s="21"/>
      <c r="N20" s="307"/>
    </row>
    <row r="21" spans="2:14" ht="16.5">
      <c r="B21" s="22" t="s">
        <v>4</v>
      </c>
      <c r="C21" s="304"/>
      <c r="D21" s="21" t="str">
        <f>IF('葷'!K22&gt;"",'葷'!K22,"")</f>
        <v>鹹酥三寶(炸)</v>
      </c>
      <c r="E21" s="21"/>
      <c r="F21" s="21"/>
      <c r="G21" s="21"/>
      <c r="H21" s="21"/>
      <c r="I21" s="21"/>
      <c r="J21" s="21"/>
      <c r="K21" s="21"/>
      <c r="L21" s="21"/>
      <c r="M21" s="21"/>
      <c r="N21" s="307"/>
    </row>
    <row r="22" spans="2:14" ht="16.5">
      <c r="B22" s="23"/>
      <c r="C22" s="304"/>
      <c r="D22" s="21" t="str">
        <f>IF('葷'!N22&gt;"",'葷'!N22,"")</f>
        <v>銀絲卷40g</v>
      </c>
      <c r="E22" s="21"/>
      <c r="F22" s="21"/>
      <c r="G22" s="21"/>
      <c r="H22" s="21"/>
      <c r="I22" s="21"/>
      <c r="J22" s="21"/>
      <c r="K22" s="21"/>
      <c r="L22" s="21"/>
      <c r="M22" s="21"/>
      <c r="N22" s="307"/>
    </row>
    <row r="23" spans="2:14" ht="17.25" thickBot="1">
      <c r="B23" s="23"/>
      <c r="C23" s="305"/>
      <c r="D23" s="25" t="str">
        <f>IF('葷'!Q22&gt;"",'葷'!Q22,"")</f>
        <v>芭樂(請先送水果樣品)</v>
      </c>
      <c r="E23" s="29"/>
      <c r="F23" s="29"/>
      <c r="G23" s="29"/>
      <c r="H23" s="29"/>
      <c r="I23" s="29"/>
      <c r="J23" s="29"/>
      <c r="K23" s="29"/>
      <c r="L23" s="29"/>
      <c r="M23" s="29"/>
      <c r="N23" s="307"/>
    </row>
    <row r="24" spans="2:14" ht="16.5">
      <c r="B24" s="26">
        <f>IF('葷'!B31&lt;&gt;"",'葷'!B31,"")</f>
        <v>5</v>
      </c>
      <c r="C24" s="309" t="str">
        <f>RIGHT(IF('葷'!B35&lt;&gt;"",'葷'!B35,""),1)</f>
        <v>四</v>
      </c>
      <c r="D24" s="27" t="str">
        <f>IF('葷'!D31&gt;"",'葷'!D31,"")</f>
        <v>白米飯</v>
      </c>
      <c r="E24" s="28"/>
      <c r="F24" s="28"/>
      <c r="G24" s="28"/>
      <c r="H24" s="28"/>
      <c r="I24" s="28"/>
      <c r="J24" s="28"/>
      <c r="K24" s="28"/>
      <c r="L24" s="28"/>
      <c r="M24" s="28"/>
      <c r="N24" s="310"/>
    </row>
    <row r="25" spans="2:14" ht="16.5">
      <c r="B25" s="22" t="s">
        <v>3</v>
      </c>
      <c r="C25" s="304"/>
      <c r="D25" s="21" t="str">
        <f>IF('葷'!E31&gt;"",'葷'!E31,"")</f>
        <v>香酥花枝排(炸)</v>
      </c>
      <c r="E25" s="21"/>
      <c r="F25" s="21"/>
      <c r="G25" s="21"/>
      <c r="H25" s="21"/>
      <c r="I25" s="21"/>
      <c r="J25" s="21"/>
      <c r="K25" s="21"/>
      <c r="L25" s="21"/>
      <c r="M25" s="21"/>
      <c r="N25" s="307"/>
    </row>
    <row r="26" spans="2:14" ht="16.5">
      <c r="B26" s="22">
        <f>IF('葷'!B33&lt;&gt;"",'葷'!B33,"")</f>
        <v>19</v>
      </c>
      <c r="C26" s="304"/>
      <c r="D26" s="21" t="e">
        <f>IF(#REF!&gt;"",#REF!,"")</f>
        <v>#REF!</v>
      </c>
      <c r="E26" s="21"/>
      <c r="F26" s="21"/>
      <c r="G26" s="21"/>
      <c r="H26" s="21"/>
      <c r="I26" s="21"/>
      <c r="J26" s="21"/>
      <c r="K26" s="21"/>
      <c r="L26" s="21"/>
      <c r="M26" s="21"/>
      <c r="N26" s="307"/>
    </row>
    <row r="27" spans="2:14" ht="16.5">
      <c r="B27" s="22" t="s">
        <v>4</v>
      </c>
      <c r="C27" s="304"/>
      <c r="D27" s="21" t="str">
        <f>IF('葷'!K31&gt;"",'葷'!K31,"")</f>
        <v>炒深色青菜</v>
      </c>
      <c r="E27" s="21"/>
      <c r="F27" s="21"/>
      <c r="G27" s="21"/>
      <c r="H27" s="21"/>
      <c r="I27" s="21"/>
      <c r="J27" s="21"/>
      <c r="K27" s="21"/>
      <c r="L27" s="21"/>
      <c r="M27" s="21"/>
      <c r="N27" s="307"/>
    </row>
    <row r="28" spans="2:14" ht="16.5">
      <c r="B28" s="23"/>
      <c r="C28" s="304"/>
      <c r="D28" s="21" t="str">
        <f>IF('葷'!N31&gt;"",'葷'!N31,"")</f>
        <v>鮮菇三絲湯</v>
      </c>
      <c r="E28" s="21"/>
      <c r="F28" s="21"/>
      <c r="G28" s="21"/>
      <c r="H28" s="21"/>
      <c r="I28" s="21"/>
      <c r="J28" s="21"/>
      <c r="K28" s="21"/>
      <c r="L28" s="21"/>
      <c r="M28" s="21"/>
      <c r="N28" s="307"/>
    </row>
    <row r="29" spans="2:14" ht="17.25" thickBot="1">
      <c r="B29" s="24"/>
      <c r="C29" s="305"/>
      <c r="D29" s="25">
        <f>IF('葷'!Q31&gt;"",'葷'!Q31,"")</f>
      </c>
      <c r="E29" s="25"/>
      <c r="F29" s="25"/>
      <c r="G29" s="25"/>
      <c r="H29" s="25"/>
      <c r="I29" s="25"/>
      <c r="J29" s="25"/>
      <c r="K29" s="25"/>
      <c r="L29" s="25"/>
      <c r="M29" s="25"/>
      <c r="N29" s="308"/>
    </row>
    <row r="30" spans="2:14" ht="16.5">
      <c r="B30" s="26">
        <f>IF('葷'!B40&lt;&gt;"",'葷'!B40,"")</f>
        <v>5</v>
      </c>
      <c r="C30" s="309" t="str">
        <f>RIGHT(IF('葷'!B44&lt;&gt;"",'葷'!B44,""),1)</f>
        <v>五</v>
      </c>
      <c r="D30" s="27" t="str">
        <f>IF('葷'!D40&gt;"",'葷'!D40,"")</f>
        <v>糙米飯</v>
      </c>
      <c r="E30" s="28"/>
      <c r="F30" s="28"/>
      <c r="G30" s="28"/>
      <c r="H30" s="28"/>
      <c r="I30" s="28"/>
      <c r="J30" s="28"/>
      <c r="K30" s="28"/>
      <c r="L30" s="28"/>
      <c r="M30" s="28"/>
      <c r="N30" s="310"/>
    </row>
    <row r="31" spans="2:14" ht="16.5">
      <c r="B31" s="22" t="s">
        <v>3</v>
      </c>
      <c r="C31" s="304"/>
      <c r="D31" s="21" t="str">
        <f>IF('葷'!E40&gt;"",'葷'!E40,"")</f>
        <v>三杯雞丁</v>
      </c>
      <c r="E31" s="21"/>
      <c r="F31" s="21"/>
      <c r="G31" s="21"/>
      <c r="H31" s="21"/>
      <c r="I31" s="21"/>
      <c r="J31" s="21"/>
      <c r="K31" s="21"/>
      <c r="L31" s="21"/>
      <c r="M31" s="21"/>
      <c r="N31" s="307"/>
    </row>
    <row r="32" spans="2:14" ht="16.5">
      <c r="B32" s="22">
        <f>IF('葷'!B42&lt;&gt;"",'葷'!B42,"")</f>
        <v>20</v>
      </c>
      <c r="C32" s="304"/>
      <c r="D32" s="21" t="str">
        <f>IF('葷'!H40&gt;"",'葷'!H40,"")</f>
        <v>回鍋干片</v>
      </c>
      <c r="E32" s="21"/>
      <c r="F32" s="21"/>
      <c r="G32" s="21"/>
      <c r="H32" s="21"/>
      <c r="I32" s="21"/>
      <c r="J32" s="21"/>
      <c r="K32" s="21"/>
      <c r="L32" s="21"/>
      <c r="M32" s="21"/>
      <c r="N32" s="307"/>
    </row>
    <row r="33" spans="2:14" ht="16.5">
      <c r="B33" s="22" t="s">
        <v>4</v>
      </c>
      <c r="C33" s="304"/>
      <c r="D33" s="21" t="str">
        <f>IF('葷'!K40&gt;"",'葷'!K40,"")</f>
        <v>炒深色青菜</v>
      </c>
      <c r="E33" s="21"/>
      <c r="F33" s="21"/>
      <c r="G33" s="21"/>
      <c r="H33" s="21"/>
      <c r="I33" s="21"/>
      <c r="J33" s="21"/>
      <c r="K33" s="21"/>
      <c r="L33" s="21"/>
      <c r="M33" s="21"/>
      <c r="N33" s="307"/>
    </row>
    <row r="34" spans="2:14" ht="16.5">
      <c r="B34" s="23"/>
      <c r="C34" s="304"/>
      <c r="D34" s="21" t="str">
        <f>IF('葷'!N40&gt;"",'葷'!N40,"")</f>
        <v>青木瓜大骨湯</v>
      </c>
      <c r="E34" s="21"/>
      <c r="F34" s="21"/>
      <c r="G34" s="21"/>
      <c r="H34" s="21"/>
      <c r="I34" s="21"/>
      <c r="J34" s="21"/>
      <c r="K34" s="21"/>
      <c r="L34" s="21"/>
      <c r="M34" s="21"/>
      <c r="N34" s="307"/>
    </row>
    <row r="35" spans="2:14" ht="17.25" thickBot="1">
      <c r="B35" s="24"/>
      <c r="C35" s="305"/>
      <c r="D35" s="25">
        <f>IF('葷'!Q40&gt;"",'葷'!Q40,"")</f>
      </c>
      <c r="E35" s="25"/>
      <c r="F35" s="25"/>
      <c r="G35" s="25"/>
      <c r="H35" s="25"/>
      <c r="I35" s="25"/>
      <c r="J35" s="25"/>
      <c r="K35" s="25"/>
      <c r="L35" s="25"/>
      <c r="M35" s="25"/>
      <c r="N35" s="308"/>
    </row>
    <row r="37" ht="16.5">
      <c r="B37" t="s">
        <v>6</v>
      </c>
    </row>
    <row r="38" ht="16.5">
      <c r="B38" t="s">
        <v>7</v>
      </c>
    </row>
  </sheetData>
  <sheetProtection/>
  <mergeCells count="19">
    <mergeCell ref="C6:C11"/>
    <mergeCell ref="N6:N11"/>
    <mergeCell ref="C12:C17"/>
    <mergeCell ref="C30:C35"/>
    <mergeCell ref="N30:N35"/>
    <mergeCell ref="C18:C23"/>
    <mergeCell ref="N18:N23"/>
    <mergeCell ref="C24:C29"/>
    <mergeCell ref="N24:N29"/>
    <mergeCell ref="N12:N17"/>
    <mergeCell ref="B2:N2"/>
    <mergeCell ref="B3:N3"/>
    <mergeCell ref="B4:B5"/>
    <mergeCell ref="C4:C5"/>
    <mergeCell ref="D4:D5"/>
    <mergeCell ref="E4:G4"/>
    <mergeCell ref="H4:J4"/>
    <mergeCell ref="K4:M4"/>
    <mergeCell ref="N4:N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showZeros="0" zoomScale="70" zoomScaleNormal="70" zoomScalePageLayoutView="0" workbookViewId="0" topLeftCell="A1">
      <selection activeCell="A2" sqref="A2"/>
    </sheetView>
  </sheetViews>
  <sheetFormatPr defaultColWidth="9.00390625" defaultRowHeight="16.5"/>
  <cols>
    <col min="2" max="2" width="18.50390625" style="0" customWidth="1"/>
    <col min="3" max="3" width="5.625" style="0" customWidth="1"/>
    <col min="4" max="4" width="10.625" style="0" customWidth="1"/>
    <col min="5" max="5" width="18.50390625" style="0" customWidth="1"/>
    <col min="6" max="6" width="5.625" style="0" customWidth="1"/>
    <col min="7" max="7" width="10.625" style="0" customWidth="1"/>
    <col min="8" max="8" width="18.50390625" style="0" customWidth="1"/>
    <col min="9" max="9" width="5.625" style="0" customWidth="1"/>
    <col min="10" max="10" width="10.625" style="0" customWidth="1"/>
    <col min="11" max="11" width="18.50390625" style="0" customWidth="1"/>
    <col min="12" max="12" width="5.625" style="0" customWidth="1"/>
    <col min="13" max="13" width="10.625" style="0" customWidth="1"/>
    <col min="14" max="14" width="18.50390625" style="0" customWidth="1"/>
    <col min="15" max="15" width="5.625" style="0" customWidth="1"/>
    <col min="16" max="16" width="10.625" style="0" customWidth="1"/>
    <col min="18" max="18" width="12.00390625" style="0" bestFit="1" customWidth="1"/>
    <col min="19" max="19" width="14.625" style="0" bestFit="1" customWidth="1"/>
    <col min="20" max="20" width="8.875" style="0" customWidth="1"/>
  </cols>
  <sheetData>
    <row r="1" spans="1:20" ht="32.25">
      <c r="A1" s="316" t="str">
        <f>'葷'!B1</f>
        <v>0045 彰化縣二林鎮中正國民小學  104學年度第2學期第14週午餐菜單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</row>
    <row r="2" spans="1:20" ht="26.25" thickBot="1">
      <c r="A2" s="90" t="s">
        <v>37</v>
      </c>
      <c r="B2" s="91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8"/>
      <c r="O2" s="49"/>
      <c r="P2" s="49"/>
      <c r="Q2" s="50"/>
      <c r="R2" s="51"/>
      <c r="S2" s="52"/>
      <c r="T2" s="53"/>
    </row>
    <row r="3" spans="1:20" ht="27.75" customHeight="1">
      <c r="A3" s="44" t="s">
        <v>38</v>
      </c>
      <c r="B3" s="54" t="s">
        <v>36</v>
      </c>
      <c r="C3" s="55" t="s">
        <v>39</v>
      </c>
      <c r="D3" s="95"/>
      <c r="E3" s="54" t="s">
        <v>20</v>
      </c>
      <c r="F3" s="55" t="s">
        <v>39</v>
      </c>
      <c r="G3" s="95"/>
      <c r="H3" s="54" t="s">
        <v>21</v>
      </c>
      <c r="I3" s="55" t="s">
        <v>39</v>
      </c>
      <c r="J3" s="95"/>
      <c r="K3" s="54" t="s">
        <v>21</v>
      </c>
      <c r="L3" s="55" t="s">
        <v>39</v>
      </c>
      <c r="M3" s="95"/>
      <c r="N3" s="56" t="s">
        <v>22</v>
      </c>
      <c r="O3" s="55" t="s">
        <v>39</v>
      </c>
      <c r="P3" s="96"/>
      <c r="Q3" s="44" t="s">
        <v>23</v>
      </c>
      <c r="R3" s="57" t="s">
        <v>24</v>
      </c>
      <c r="S3" s="58" t="s">
        <v>32</v>
      </c>
      <c r="T3" s="59" t="s">
        <v>33</v>
      </c>
    </row>
    <row r="4" spans="1:20" ht="27.75" customHeight="1">
      <c r="A4" s="60">
        <f>'葷'!B4</f>
        <v>5</v>
      </c>
      <c r="B4" s="61" t="str">
        <f>'葷'!D4</f>
        <v>薏仁飯</v>
      </c>
      <c r="C4" s="61" t="s">
        <v>53</v>
      </c>
      <c r="D4" s="61" t="s">
        <v>41</v>
      </c>
      <c r="E4" s="61" t="e">
        <f>MID(#REF!,1,FIND("(",#REF!,1)-1)</f>
        <v>#REF!</v>
      </c>
      <c r="F4" s="61" t="e">
        <f>MID(#REF!,FIND(")",#REF!,1)-1,1)</f>
        <v>#REF!</v>
      </c>
      <c r="G4" s="61" t="s">
        <v>41</v>
      </c>
      <c r="H4" s="61" t="e">
        <f>MID('葷'!H4,1,FIND("(",'葷'!H4,1)-1)</f>
        <v>#VALUE!</v>
      </c>
      <c r="I4" s="61" t="e">
        <f>MID('葷'!H4,FIND(")",'葷'!H4,1)-1,1)</f>
        <v>#VALUE!</v>
      </c>
      <c r="J4" s="61" t="s">
        <v>41</v>
      </c>
      <c r="K4" s="61" t="e">
        <f>MID('葷'!K4,1,FIND("(",'葷'!K4,1)-1)</f>
        <v>#VALUE!</v>
      </c>
      <c r="L4" s="61" t="e">
        <f>MID('葷'!K4,FIND(")",'葷'!K4,1)-1,1)</f>
        <v>#VALUE!</v>
      </c>
      <c r="M4" s="61" t="s">
        <v>41</v>
      </c>
      <c r="N4" s="61" t="e">
        <f>MID('葷'!N4,1,FIND("(",'葷'!N4,1)-1)</f>
        <v>#VALUE!</v>
      </c>
      <c r="O4" s="61" t="e">
        <f>MID('葷'!N4,FIND(")",'葷'!N4,1)-1,1)</f>
        <v>#VALUE!</v>
      </c>
      <c r="P4" s="61" t="s">
        <v>41</v>
      </c>
      <c r="Q4" s="313">
        <f>'葷'!Q4</f>
        <v>0</v>
      </c>
      <c r="R4" s="62" t="s">
        <v>42</v>
      </c>
      <c r="S4" s="63" t="s">
        <v>26</v>
      </c>
      <c r="T4" s="92" t="e">
        <f>MID('葷'!$E$12,FIND("全",'葷'!$E$12,1)+6,3)</f>
        <v>#VALUE!</v>
      </c>
    </row>
    <row r="5" spans="1:20" ht="27.75" customHeight="1">
      <c r="A5" s="64" t="s">
        <v>34</v>
      </c>
      <c r="B5" s="46"/>
      <c r="C5" s="46"/>
      <c r="D5" s="42"/>
      <c r="E5" s="45" t="e">
        <f>#REF!</f>
        <v>#REF!</v>
      </c>
      <c r="F5" s="46"/>
      <c r="G5" s="43" t="e">
        <f>#REF!</f>
        <v>#REF!</v>
      </c>
      <c r="H5" s="45" t="str">
        <f>'葷'!H5</f>
        <v>洗選蛋</v>
      </c>
      <c r="I5" s="45"/>
      <c r="J5" s="43">
        <f>'葷'!I5</f>
        <v>62</v>
      </c>
      <c r="K5" s="46" t="str">
        <f>'葷'!K5</f>
        <v>青菜(去頭)</v>
      </c>
      <c r="L5" s="45"/>
      <c r="M5" s="43">
        <f>'葷'!L5</f>
        <v>90</v>
      </c>
      <c r="N5" s="46" t="str">
        <f>'葷'!N5</f>
        <v>洋芋非進口(切小丁-泡水)</v>
      </c>
      <c r="O5" s="45"/>
      <c r="P5" s="43">
        <f>'葷'!O5</f>
        <v>30</v>
      </c>
      <c r="Q5" s="314"/>
      <c r="R5" s="65">
        <f>'葷'!S5</f>
        <v>0.5387</v>
      </c>
      <c r="S5" s="66" t="s">
        <v>27</v>
      </c>
      <c r="T5" s="93" t="e">
        <f>MID('葷'!$E$12,FIND("豆",'葷'!$E$12,1)+6,3)</f>
        <v>#VALUE!</v>
      </c>
    </row>
    <row r="6" spans="1:20" ht="27.75" customHeight="1">
      <c r="A6" s="64">
        <f>'葷'!B6</f>
        <v>16</v>
      </c>
      <c r="B6" s="46"/>
      <c r="C6" s="46"/>
      <c r="D6" s="42"/>
      <c r="E6" s="45" t="e">
        <f>#REF!</f>
        <v>#REF!</v>
      </c>
      <c r="F6" s="46"/>
      <c r="G6" s="43" t="e">
        <f>#REF!</f>
        <v>#REF!</v>
      </c>
      <c r="H6" s="45" t="e">
        <f>葷!#REF!</f>
        <v>#REF!</v>
      </c>
      <c r="I6" s="45"/>
      <c r="J6" s="43" t="e">
        <f>葷!#REF!</f>
        <v>#REF!</v>
      </c>
      <c r="K6" s="46" t="str">
        <f>'葷'!K10</f>
        <v>小薏仁(先泡水)</v>
      </c>
      <c r="L6" s="45"/>
      <c r="M6" s="43">
        <f>'葷'!L10</f>
        <v>15</v>
      </c>
      <c r="N6" s="46" t="str">
        <f>'葷'!N6</f>
        <v>玉米粒15k/箱-K</v>
      </c>
      <c r="O6" s="45"/>
      <c r="P6" s="43">
        <f>'葷'!O6</f>
        <v>25</v>
      </c>
      <c r="Q6" s="314"/>
      <c r="R6" s="68" t="s">
        <v>43</v>
      </c>
      <c r="S6" s="69" t="s">
        <v>28</v>
      </c>
      <c r="T6" s="93" t="e">
        <f>MID('葷'!$E$12,FIND("蔬",'葷'!$E$12,1)+4,3)</f>
        <v>#VALUE!</v>
      </c>
    </row>
    <row r="7" spans="1:20" ht="27.75" customHeight="1">
      <c r="A7" s="64" t="s">
        <v>35</v>
      </c>
      <c r="B7" s="46"/>
      <c r="C7" s="46"/>
      <c r="D7" s="42"/>
      <c r="E7" s="45" t="e">
        <f>#REF!</f>
        <v>#REF!</v>
      </c>
      <c r="F7" s="70"/>
      <c r="G7" s="43" t="e">
        <f>#REF!</f>
        <v>#REF!</v>
      </c>
      <c r="H7" s="45" t="str">
        <f>'葷'!H6</f>
        <v>紅蘿蔔(切絲)</v>
      </c>
      <c r="I7" s="70"/>
      <c r="J7" s="43">
        <f>'葷'!I6</f>
        <v>33</v>
      </c>
      <c r="K7" s="46" t="str">
        <f>'葷'!K6</f>
        <v>蒜仁(0.6K/包)</v>
      </c>
      <c r="L7" s="70"/>
      <c r="M7" s="43">
        <f>'葷'!L6</f>
        <v>2</v>
      </c>
      <c r="N7" s="46" t="str">
        <f>'葷'!N7</f>
        <v>洗選蛋</v>
      </c>
      <c r="O7" s="70"/>
      <c r="P7" s="43">
        <f>'葷'!O7</f>
        <v>12</v>
      </c>
      <c r="Q7" s="314"/>
      <c r="R7" s="65">
        <f>'葷'!S6</f>
        <v>0</v>
      </c>
      <c r="S7" s="69" t="s">
        <v>29</v>
      </c>
      <c r="T7" s="93" t="e">
        <f>MID('葷'!$E$12,FIND("油",'葷'!$E$12,1)+9,3)</f>
        <v>#VALUE!</v>
      </c>
    </row>
    <row r="8" spans="1:20" ht="27.75" customHeight="1">
      <c r="A8" s="311" t="s">
        <v>44</v>
      </c>
      <c r="B8" s="46" t="e">
        <f>#REF!</f>
        <v>#REF!</v>
      </c>
      <c r="C8" s="46"/>
      <c r="D8" s="42" t="e">
        <f>#REF!</f>
        <v>#REF!</v>
      </c>
      <c r="E8" s="45" t="e">
        <f>#REF!</f>
        <v>#REF!</v>
      </c>
      <c r="F8" s="70"/>
      <c r="G8" s="43" t="e">
        <f>#REF!</f>
        <v>#REF!</v>
      </c>
      <c r="H8" s="45" t="str">
        <f>'葷'!H8</f>
        <v>蒜仁(0.6K/包)</v>
      </c>
      <c r="I8" s="70"/>
      <c r="J8" s="43">
        <f>'葷'!I8</f>
        <v>2</v>
      </c>
      <c r="K8" s="46" t="str">
        <f>'葷'!K9</f>
        <v>*薏仁飯</v>
      </c>
      <c r="L8" s="70"/>
      <c r="M8" s="43">
        <f>'葷'!L8</f>
        <v>0</v>
      </c>
      <c r="N8" s="46" t="str">
        <f>'葷'!N8</f>
        <v>洋蔥(去皮實重)</v>
      </c>
      <c r="O8" s="70"/>
      <c r="P8" s="43">
        <f>'葷'!O8</f>
        <v>8</v>
      </c>
      <c r="Q8" s="314"/>
      <c r="R8" s="68" t="s">
        <v>45</v>
      </c>
      <c r="S8" s="69" t="s">
        <v>30</v>
      </c>
      <c r="T8" s="93" t="e">
        <f>MID('葷'!$E$12,FIND("水",'葷'!$E$12,1)+4,3)</f>
        <v>#VALUE!</v>
      </c>
    </row>
    <row r="9" spans="1:20" ht="27.75" customHeight="1">
      <c r="A9" s="311"/>
      <c r="B9" s="46" t="e">
        <f>#REF!</f>
        <v>#REF!</v>
      </c>
      <c r="C9" s="46"/>
      <c r="D9" s="42" t="e">
        <f>#REF!</f>
        <v>#REF!</v>
      </c>
      <c r="E9" s="45" t="e">
        <f>#REF!</f>
        <v>#REF!</v>
      </c>
      <c r="F9" s="70"/>
      <c r="G9" s="43" t="e">
        <f>#REF!</f>
        <v>#REF!</v>
      </c>
      <c r="H9" s="45">
        <f>'葷'!H9</f>
        <v>0</v>
      </c>
      <c r="I9" s="70"/>
      <c r="J9" s="43">
        <f>'葷'!I9</f>
        <v>0</v>
      </c>
      <c r="K9" s="46" t="e">
        <f>葷!#REF!</f>
        <v>#REF!</v>
      </c>
      <c r="L9" s="70"/>
      <c r="M9" s="43">
        <f>'葷'!L9</f>
        <v>0</v>
      </c>
      <c r="N9" s="46" t="str">
        <f>'葷'!N9</f>
        <v>玉米濃湯粉1K</v>
      </c>
      <c r="O9" s="70"/>
      <c r="P9" s="43">
        <f>'葷'!O9</f>
        <v>3</v>
      </c>
      <c r="Q9" s="314"/>
      <c r="R9" s="65">
        <f>'葷'!S7</f>
        <v>0.3006</v>
      </c>
      <c r="S9" s="89" t="s">
        <v>31</v>
      </c>
      <c r="T9" s="93" t="e">
        <f>MID('葷'!$E$12,FIND("低",'葷'!$E$12,1)+6,3)</f>
        <v>#VALUE!</v>
      </c>
    </row>
    <row r="10" spans="1:20" ht="27.75" customHeight="1">
      <c r="A10" s="47" t="s">
        <v>46</v>
      </c>
      <c r="B10" s="46" t="e">
        <f>#REF!</f>
        <v>#REF!</v>
      </c>
      <c r="C10" s="70"/>
      <c r="D10" s="42" t="e">
        <f>#REF!</f>
        <v>#REF!</v>
      </c>
      <c r="E10" s="45" t="e">
        <f>#REF!</f>
        <v>#REF!</v>
      </c>
      <c r="F10" s="70"/>
      <c r="G10" s="43" t="e">
        <f>#REF!</f>
        <v>#REF!</v>
      </c>
      <c r="H10" s="45" t="e">
        <f>#REF!</f>
        <v>#REF!</v>
      </c>
      <c r="I10" s="70"/>
      <c r="J10" s="43" t="e">
        <f>#REF!</f>
        <v>#REF!</v>
      </c>
      <c r="K10" s="46" t="e">
        <f>葷!#REF!</f>
        <v>#REF!</v>
      </c>
      <c r="L10" s="70"/>
      <c r="M10" s="43" t="e">
        <f>葷!#REF!</f>
        <v>#REF!</v>
      </c>
      <c r="N10" s="46" t="str">
        <f>'葷'!N10</f>
        <v>玉米醬(大)3K</v>
      </c>
      <c r="O10" s="70"/>
      <c r="P10" s="43">
        <f>'葷'!O10</f>
        <v>3</v>
      </c>
      <c r="Q10" s="314"/>
      <c r="R10" s="68" t="s">
        <v>47</v>
      </c>
      <c r="S10" s="73"/>
      <c r="T10" s="67"/>
    </row>
    <row r="11" spans="1:20" ht="27.75" customHeight="1">
      <c r="A11" s="75">
        <f>'葷'!B12</f>
        <v>1052</v>
      </c>
      <c r="B11" s="46" t="e">
        <f>#REF!</f>
        <v>#REF!</v>
      </c>
      <c r="C11" s="76"/>
      <c r="D11" s="42" t="e">
        <f>#REF!</f>
        <v>#REF!</v>
      </c>
      <c r="E11" s="45" t="e">
        <f>#REF!</f>
        <v>#REF!</v>
      </c>
      <c r="F11" s="76"/>
      <c r="G11" s="43" t="e">
        <f>#REF!</f>
        <v>#REF!</v>
      </c>
      <c r="H11" s="45" t="e">
        <f>#REF!</f>
        <v>#REF!</v>
      </c>
      <c r="I11" s="76"/>
      <c r="J11" s="43" t="e">
        <f>#REF!</f>
        <v>#REF!</v>
      </c>
      <c r="K11" s="46" t="str">
        <f>'葷'!K11</f>
        <v>白米(學校自備)</v>
      </c>
      <c r="L11" s="76"/>
      <c r="M11" s="43">
        <f>'葷'!L11</f>
        <v>58</v>
      </c>
      <c r="N11" s="46" t="str">
        <f>'葷'!N11</f>
        <v>紅蘿蔔(切小丁)</v>
      </c>
      <c r="O11" s="76"/>
      <c r="P11" s="43">
        <f>'葷'!O11</f>
        <v>3</v>
      </c>
      <c r="Q11" s="317"/>
      <c r="R11" s="77">
        <f>'葷'!S4</f>
        <v>0</v>
      </c>
      <c r="S11" s="78"/>
      <c r="T11" s="79"/>
    </row>
    <row r="12" spans="1:20" ht="27.75" customHeight="1">
      <c r="A12" s="60">
        <f>'葷'!B13</f>
        <v>5</v>
      </c>
      <c r="B12" s="61" t="str">
        <f>'葷'!D13</f>
        <v>白米飯</v>
      </c>
      <c r="C12" s="61" t="s">
        <v>52</v>
      </c>
      <c r="D12" s="61"/>
      <c r="E12" s="61" t="e">
        <f>MID('葷'!E13,1,FIND("(",'葷'!E13,1)-1)</f>
        <v>#VALUE!</v>
      </c>
      <c r="F12" s="61" t="e">
        <f>MID('葷'!E13,FIND(")",'葷'!E13,1)-1,1)</f>
        <v>#VALUE!</v>
      </c>
      <c r="G12" s="61"/>
      <c r="H12" s="61" t="e">
        <f>MID('葷'!H31,1,FIND("(",'葷'!H31,1)-1)</f>
        <v>#VALUE!</v>
      </c>
      <c r="I12" s="61" t="e">
        <f>MID('葷'!H31,FIND(")",'葷'!H31,1)-1,1)</f>
        <v>#VALUE!</v>
      </c>
      <c r="J12" s="61"/>
      <c r="K12" s="61" t="e">
        <f>MID('葷'!K13,1,FIND("(",'葷'!K13,1)-1)</f>
        <v>#VALUE!</v>
      </c>
      <c r="L12" s="61" t="e">
        <f>MID('葷'!K13,FIND(")",'葷'!K13,1)-1,1)</f>
        <v>#VALUE!</v>
      </c>
      <c r="M12" s="61"/>
      <c r="N12" s="61" t="e">
        <f>MID('葷'!N13,1,FIND("(",'葷'!N13,1)-1)</f>
        <v>#VALUE!</v>
      </c>
      <c r="O12" s="61" t="e">
        <f>MID('葷'!N13,FIND(")",'葷'!N13,1)-1,1)</f>
        <v>#VALUE!</v>
      </c>
      <c r="P12" s="61"/>
      <c r="Q12" s="313" t="str">
        <f>'葷'!Q13</f>
        <v> 保久乳(學校自備)</v>
      </c>
      <c r="R12" s="62" t="s">
        <v>42</v>
      </c>
      <c r="S12" s="63" t="s">
        <v>26</v>
      </c>
      <c r="T12" s="92" t="e">
        <f>MID('葷'!$E$21,FIND("全",'葷'!$E$21,1)+6,3)</f>
        <v>#VALUE!</v>
      </c>
    </row>
    <row r="13" spans="1:20" ht="27.75" customHeight="1">
      <c r="A13" s="64" t="s">
        <v>34</v>
      </c>
      <c r="B13" s="45"/>
      <c r="C13" s="45"/>
      <c r="D13" s="43"/>
      <c r="E13" s="45" t="str">
        <f>'葷'!E14</f>
        <v>代)溫體豬柳(醃)-二</v>
      </c>
      <c r="F13" s="46"/>
      <c r="G13" s="43">
        <f>'葷'!F14</f>
        <v>60</v>
      </c>
      <c r="H13" s="46" t="str">
        <f>'葷'!H32</f>
        <v>洋芋非進口(切大丁-泡水)</v>
      </c>
      <c r="I13" s="45"/>
      <c r="J13" s="42">
        <f>'葷'!I32</f>
        <v>70</v>
      </c>
      <c r="K13" s="46" t="str">
        <f>'葷'!K14</f>
        <v>青菜(去頭)</v>
      </c>
      <c r="L13" s="45"/>
      <c r="M13" s="43">
        <f>'葷'!L14</f>
        <v>90</v>
      </c>
      <c r="N13" s="46" t="str">
        <f>'葷'!N14</f>
        <v>大黃瓜(去皮實重)</v>
      </c>
      <c r="O13" s="45"/>
      <c r="P13" s="43">
        <f>'葷'!O14</f>
        <v>54</v>
      </c>
      <c r="Q13" s="314"/>
      <c r="R13" s="65">
        <f>'葷'!S14</f>
        <v>0.5251</v>
      </c>
      <c r="S13" s="66" t="s">
        <v>27</v>
      </c>
      <c r="T13" s="93" t="e">
        <f>MID('葷'!$E$21,FIND("豆",'葷'!$E$21,1)+6,3)</f>
        <v>#VALUE!</v>
      </c>
    </row>
    <row r="14" spans="1:20" ht="27.75" customHeight="1">
      <c r="A14" s="64">
        <f>'葷'!B15</f>
        <v>17</v>
      </c>
      <c r="B14" s="45"/>
      <c r="C14" s="45"/>
      <c r="D14" s="43"/>
      <c r="E14" s="45" t="str">
        <f>'葷'!E15</f>
        <v>洋蔥(去皮實重)</v>
      </c>
      <c r="F14" s="46"/>
      <c r="G14" s="43">
        <f>'葷'!F15</f>
        <v>25</v>
      </c>
      <c r="H14" s="46" t="str">
        <f>'葷'!H33</f>
        <v>紅蘿蔔</v>
      </c>
      <c r="I14" s="45"/>
      <c r="J14" s="42">
        <f>'葷'!I33</f>
        <v>17</v>
      </c>
      <c r="K14" s="46" t="str">
        <f>'葷'!K15</f>
        <v>蒜仁(0.6K/包)</v>
      </c>
      <c r="L14" s="45"/>
      <c r="M14" s="43">
        <f>'葷'!L15</f>
        <v>2</v>
      </c>
      <c r="N14" s="46" t="str">
        <f>'葷'!N15</f>
        <v>代)大骨-二</v>
      </c>
      <c r="O14" s="45"/>
      <c r="P14" s="43">
        <f>'葷'!O15</f>
        <v>4</v>
      </c>
      <c r="Q14" s="314"/>
      <c r="R14" s="68" t="s">
        <v>43</v>
      </c>
      <c r="S14" s="69" t="s">
        <v>28</v>
      </c>
      <c r="T14" s="93" t="e">
        <f>MID('葷'!$E$21,FIND("蔬",'葷'!$E$21,1)+4,3)</f>
        <v>#VALUE!</v>
      </c>
    </row>
    <row r="15" spans="1:20" ht="27.75" customHeight="1">
      <c r="A15" s="64" t="s">
        <v>35</v>
      </c>
      <c r="B15" s="70"/>
      <c r="C15" s="70"/>
      <c r="D15" s="43"/>
      <c r="E15" s="45" t="str">
        <f>'葷'!E16</f>
        <v>紅蘿蔔</v>
      </c>
      <c r="F15" s="70"/>
      <c r="G15" s="43">
        <f>'葷'!F16</f>
        <v>8</v>
      </c>
      <c r="H15" s="46" t="str">
        <f>'葷'!H34</f>
        <v>代)絞肉-二</v>
      </c>
      <c r="I15" s="70"/>
      <c r="J15" s="42">
        <f>'葷'!I34</f>
        <v>7</v>
      </c>
      <c r="K15" s="46">
        <f>'葷'!K16</f>
        <v>0</v>
      </c>
      <c r="L15" s="70"/>
      <c r="M15" s="43">
        <f>'葷'!L16</f>
        <v>0</v>
      </c>
      <c r="N15" s="46" t="e">
        <f>葷!#REF!</f>
        <v>#REF!</v>
      </c>
      <c r="O15" s="70"/>
      <c r="P15" s="43" t="e">
        <f>葷!#REF!</f>
        <v>#REF!</v>
      </c>
      <c r="Q15" s="314"/>
      <c r="R15" s="65">
        <f>'葷'!S15</f>
        <v>0</v>
      </c>
      <c r="S15" s="69" t="s">
        <v>29</v>
      </c>
      <c r="T15" s="93" t="e">
        <f>MID('葷'!$E$21,FIND("油",'葷'!$E$21,1)+9,3)</f>
        <v>#VALUE!</v>
      </c>
    </row>
    <row r="16" spans="1:20" ht="27.75" customHeight="1">
      <c r="A16" s="311" t="s">
        <v>48</v>
      </c>
      <c r="B16" s="70"/>
      <c r="C16" s="70"/>
      <c r="D16" s="43"/>
      <c r="E16" s="45" t="str">
        <f>'葷'!E17</f>
        <v>毛豆仁(1K/包)</v>
      </c>
      <c r="F16" s="70"/>
      <c r="G16" s="43">
        <f>'葷'!F17</f>
        <v>4</v>
      </c>
      <c r="H16" s="46" t="str">
        <f>'葷'!H35</f>
        <v>蒜仁(0.6K/包)</v>
      </c>
      <c r="I16" s="70"/>
      <c r="J16" s="42">
        <f>'葷'!I35</f>
        <v>2</v>
      </c>
      <c r="K16" s="46">
        <f>'葷'!K17</f>
        <v>0</v>
      </c>
      <c r="L16" s="70"/>
      <c r="M16" s="43">
        <f>'葷'!L17</f>
        <v>0</v>
      </c>
      <c r="N16" s="46" t="str">
        <f>'葷'!N16</f>
        <v>薑絲(0.6K/包)</v>
      </c>
      <c r="O16" s="70"/>
      <c r="P16" s="43">
        <f>'葷'!O16</f>
        <v>1</v>
      </c>
      <c r="Q16" s="314"/>
      <c r="R16" s="68" t="s">
        <v>45</v>
      </c>
      <c r="S16" s="69" t="s">
        <v>30</v>
      </c>
      <c r="T16" s="93" t="e">
        <f>MID('葷'!$E$21,FIND("水",'葷'!$E$21,1)+4,3)</f>
        <v>#VALUE!</v>
      </c>
    </row>
    <row r="17" spans="1:20" ht="27.75" customHeight="1">
      <c r="A17" s="311"/>
      <c r="B17" s="70"/>
      <c r="C17" s="70"/>
      <c r="D17" s="43"/>
      <c r="E17" s="45" t="str">
        <f>'葷'!E18</f>
        <v>蒜仁(0.6K/包)</v>
      </c>
      <c r="F17" s="70"/>
      <c r="G17" s="43">
        <f>'葷'!F18</f>
        <v>2</v>
      </c>
      <c r="H17" s="46" t="str">
        <f>'葷'!H36</f>
        <v>蔥</v>
      </c>
      <c r="I17" s="70"/>
      <c r="J17" s="42">
        <f>'葷'!I36</f>
        <v>1</v>
      </c>
      <c r="K17" s="46">
        <f>'葷'!K18</f>
        <v>0</v>
      </c>
      <c r="L17" s="70"/>
      <c r="M17" s="43">
        <f>'葷'!L18</f>
        <v>0</v>
      </c>
      <c r="N17" s="46">
        <f>'葷'!N18</f>
        <v>0</v>
      </c>
      <c r="O17" s="70"/>
      <c r="P17" s="43">
        <f>'葷'!O18</f>
        <v>0</v>
      </c>
      <c r="Q17" s="314"/>
      <c r="R17" s="65">
        <f>'葷'!S16</f>
        <v>0.3145</v>
      </c>
      <c r="S17" s="89" t="s">
        <v>31</v>
      </c>
      <c r="T17" s="93" t="e">
        <f>MID('葷'!$E$21,FIND("低",'葷'!$E$21,1)+6,3)</f>
        <v>#VALUE!</v>
      </c>
    </row>
    <row r="18" spans="1:20" ht="27.75" customHeight="1">
      <c r="A18" s="47" t="s">
        <v>46</v>
      </c>
      <c r="B18" s="70"/>
      <c r="C18" s="70"/>
      <c r="D18" s="43"/>
      <c r="E18" s="45" t="str">
        <f>'葷'!E19</f>
        <v>蔥</v>
      </c>
      <c r="F18" s="70"/>
      <c r="G18" s="43">
        <f>'葷'!F19</f>
        <v>1</v>
      </c>
      <c r="H18" s="46" t="e">
        <f>葷!#REF!</f>
        <v>#REF!</v>
      </c>
      <c r="I18" s="70"/>
      <c r="J18" s="42" t="e">
        <f>葷!#REF!</f>
        <v>#REF!</v>
      </c>
      <c r="K18" s="46">
        <f>'葷'!K19</f>
        <v>0</v>
      </c>
      <c r="L18" s="70"/>
      <c r="M18" s="43">
        <f>'葷'!L19</f>
        <v>0</v>
      </c>
      <c r="N18" s="46">
        <f>'葷'!N19</f>
        <v>0</v>
      </c>
      <c r="O18" s="70"/>
      <c r="P18" s="43">
        <f>'葷'!O19</f>
        <v>0</v>
      </c>
      <c r="Q18" s="314"/>
      <c r="R18" s="68" t="s">
        <v>47</v>
      </c>
      <c r="S18" s="73"/>
      <c r="T18" s="67"/>
    </row>
    <row r="19" spans="1:20" ht="27.75" customHeight="1">
      <c r="A19" s="74"/>
      <c r="B19" s="70"/>
      <c r="C19" s="70"/>
      <c r="D19" s="43"/>
      <c r="E19" s="45">
        <f>'葷'!E20</f>
        <v>0</v>
      </c>
      <c r="F19" s="70"/>
      <c r="G19" s="43">
        <f>'葷'!F20</f>
        <v>0</v>
      </c>
      <c r="H19" s="46" t="e">
        <f>葷!#REF!</f>
        <v>#REF!</v>
      </c>
      <c r="I19" s="70"/>
      <c r="J19" s="42" t="e">
        <f>葷!#REF!</f>
        <v>#REF!</v>
      </c>
      <c r="K19" s="46" t="str">
        <f>'葷'!K20</f>
        <v>白米(學校自備)</v>
      </c>
      <c r="L19" s="70"/>
      <c r="M19" s="43">
        <f>'葷'!L20</f>
        <v>73</v>
      </c>
      <c r="N19" s="46">
        <f>'葷'!N20</f>
        <v>0</v>
      </c>
      <c r="O19" s="70"/>
      <c r="P19" s="43">
        <f>'葷'!O20</f>
        <v>0</v>
      </c>
      <c r="Q19" s="317"/>
      <c r="R19" s="65">
        <f>'葷'!S13</f>
        <v>0</v>
      </c>
      <c r="S19" s="71"/>
      <c r="T19" s="72"/>
    </row>
    <row r="20" spans="1:20" ht="27.75" customHeight="1">
      <c r="A20" s="80">
        <f>'葷'!B22</f>
        <v>5</v>
      </c>
      <c r="B20" s="61" t="str">
        <f>'葷'!D22</f>
        <v>特餐</v>
      </c>
      <c r="C20" s="61" t="s">
        <v>40</v>
      </c>
      <c r="D20" s="61"/>
      <c r="E20" s="61" t="e">
        <f>MID('葷'!E22,1,FIND("(",'葷'!E22,1)-1)</f>
        <v>#VALUE!</v>
      </c>
      <c r="F20" s="61" t="e">
        <f>MID('葷'!E22,FIND(")",'葷'!E22,1)-1,1)</f>
        <v>#VALUE!</v>
      </c>
      <c r="G20" s="61"/>
      <c r="H20" s="61" t="e">
        <f>MID('葷'!H22,1,FIND("(",'葷'!H22,1)-1)</f>
        <v>#VALUE!</v>
      </c>
      <c r="I20" s="61" t="e">
        <f>MID('葷'!H22,FIND(")",'葷'!H22,1)-1,1)</f>
        <v>#VALUE!</v>
      </c>
      <c r="J20" s="61"/>
      <c r="K20" s="61" t="str">
        <f>MID('葷'!K22,1,FIND("(",'葷'!K22,1)-1)</f>
        <v>鹹酥三寶</v>
      </c>
      <c r="L20" s="61" t="str">
        <f>MID('葷'!K22,FIND(")",'葷'!K22,1)-1,1)</f>
        <v>炸</v>
      </c>
      <c r="M20" s="61"/>
      <c r="N20" s="61" t="e">
        <f>MID('葷'!N22,1,FIND("(",'葷'!N22,1)-1)</f>
        <v>#VALUE!</v>
      </c>
      <c r="O20" s="61" t="e">
        <f>MID('葷'!N22,FIND(")",'葷'!N22,1)-1,1)</f>
        <v>#VALUE!</v>
      </c>
      <c r="P20" s="61"/>
      <c r="Q20" s="313" t="str">
        <f>'葷'!Q22</f>
        <v>芭樂(請先送水果樣品)</v>
      </c>
      <c r="R20" s="62" t="s">
        <v>42</v>
      </c>
      <c r="S20" s="63" t="s">
        <v>26</v>
      </c>
      <c r="T20" s="92" t="e">
        <f>MID('葷'!$E$30,FIND("全",'葷'!$E$30,1)+6,3)</f>
        <v>#VALUE!</v>
      </c>
    </row>
    <row r="21" spans="1:20" ht="27.75" customHeight="1">
      <c r="A21" s="81" t="s">
        <v>34</v>
      </c>
      <c r="B21" s="45"/>
      <c r="C21" s="46"/>
      <c r="D21" s="45"/>
      <c r="E21" s="45" t="str">
        <f>'葷'!E23</f>
        <v>新鮮竹筍絲</v>
      </c>
      <c r="F21" s="45"/>
      <c r="G21" s="43">
        <f>'葷'!F23</f>
        <v>40</v>
      </c>
      <c r="H21" s="45" t="str">
        <f>'葷'!H23</f>
        <v>油蔥酥(大)600g</v>
      </c>
      <c r="I21" s="46"/>
      <c r="J21" s="43">
        <f>'葷'!I23</f>
        <v>3</v>
      </c>
      <c r="K21" s="45" t="str">
        <f>'葷'!K23</f>
        <v>上雞胸丁鹽醃料</v>
      </c>
      <c r="L21" s="45"/>
      <c r="M21" s="43">
        <f>'葷'!L23</f>
        <v>45</v>
      </c>
      <c r="N21" s="45" t="str">
        <f>'葷'!N23</f>
        <v>銀絲卷小</v>
      </c>
      <c r="O21" s="45"/>
      <c r="P21" s="43">
        <f>'葷'!O23</f>
        <v>1052</v>
      </c>
      <c r="Q21" s="314"/>
      <c r="R21" s="65">
        <f>'葷'!S22</f>
        <v>0</v>
      </c>
      <c r="S21" s="66" t="s">
        <v>27</v>
      </c>
      <c r="T21" s="93" t="e">
        <f>MID('葷'!$E$30,FIND("豆",'葷'!$E$30,1)+6,3)</f>
        <v>#VALUE!</v>
      </c>
    </row>
    <row r="22" spans="1:20" ht="27.75" customHeight="1">
      <c r="A22" s="81">
        <f>'葷'!B24</f>
        <v>18</v>
      </c>
      <c r="B22" s="45"/>
      <c r="C22" s="46"/>
      <c r="D22" s="45"/>
      <c r="E22" s="45" t="str">
        <f>'葷'!E24</f>
        <v>代)絞肉-二</v>
      </c>
      <c r="F22" s="45"/>
      <c r="G22" s="43">
        <f>'葷'!F24</f>
        <v>20</v>
      </c>
      <c r="H22" s="45" t="str">
        <f>'葷'!H24</f>
        <v>冬蝦</v>
      </c>
      <c r="I22" s="45"/>
      <c r="J22" s="43">
        <f>'葷'!I24</f>
        <v>1</v>
      </c>
      <c r="K22" s="45" t="str">
        <f>'葷'!K24</f>
        <v>地瓜薯條</v>
      </c>
      <c r="L22" s="45"/>
      <c r="M22" s="43">
        <f>'葷'!L24</f>
        <v>30</v>
      </c>
      <c r="N22" s="45" t="str">
        <f>'葷'!N24</f>
        <v>銀絲卷小（備品）</v>
      </c>
      <c r="O22" s="45"/>
      <c r="P22" s="43">
        <f>'葷'!O24</f>
        <v>34</v>
      </c>
      <c r="Q22" s="314"/>
      <c r="R22" s="68" t="s">
        <v>43</v>
      </c>
      <c r="S22" s="69" t="s">
        <v>28</v>
      </c>
      <c r="T22" s="93" t="e">
        <f>MID('葷'!$E$30,FIND("蔬",'葷'!$E$30,1)+4,3)</f>
        <v>#VALUE!</v>
      </c>
    </row>
    <row r="23" spans="1:20" ht="27.75" customHeight="1">
      <c r="A23" s="81" t="s">
        <v>35</v>
      </c>
      <c r="B23" s="45"/>
      <c r="C23" s="46"/>
      <c r="D23" s="45"/>
      <c r="E23" s="45" t="str">
        <f>'葷'!E25</f>
        <v>菜頭(切絲)</v>
      </c>
      <c r="F23" s="70"/>
      <c r="G23" s="43">
        <f>'葷'!F25</f>
        <v>20</v>
      </c>
      <c r="H23" s="45" t="str">
        <f>'葷'!H25</f>
        <v>香菇絲</v>
      </c>
      <c r="I23" s="70"/>
      <c r="J23" s="43">
        <f>'葷'!I25</f>
        <v>1</v>
      </c>
      <c r="K23" s="45" t="str">
        <f>'葷'!K25</f>
        <v>杏鮑菇(頭)</v>
      </c>
      <c r="L23" s="70"/>
      <c r="M23" s="43">
        <f>'葷'!L25</f>
        <v>25</v>
      </c>
      <c r="N23" s="45">
        <f>'葷'!N25</f>
        <v>0</v>
      </c>
      <c r="O23" s="70"/>
      <c r="P23" s="43">
        <f>'葷'!O25</f>
        <v>0</v>
      </c>
      <c r="Q23" s="314"/>
      <c r="R23" s="65">
        <f>'葷'!S23</f>
        <v>0.583</v>
      </c>
      <c r="S23" s="69" t="s">
        <v>29</v>
      </c>
      <c r="T23" s="93" t="e">
        <f>MID('葷'!$E$30,FIND("油",'葷'!$E$30,1)+9,3)</f>
        <v>#VALUE!</v>
      </c>
    </row>
    <row r="24" spans="1:20" ht="27.75" customHeight="1">
      <c r="A24" s="312" t="s">
        <v>49</v>
      </c>
      <c r="B24" s="46"/>
      <c r="C24" s="46"/>
      <c r="D24" s="46"/>
      <c r="E24" s="45" t="str">
        <f>'葷'!E26</f>
        <v>三色豆CAS(1k/包)</v>
      </c>
      <c r="F24" s="70"/>
      <c r="G24" s="43">
        <f>'葷'!F26</f>
        <v>15</v>
      </c>
      <c r="H24" s="45">
        <f>'葷'!H26</f>
        <v>0</v>
      </c>
      <c r="I24" s="70"/>
      <c r="J24" s="43">
        <f>'葷'!I26</f>
        <v>0</v>
      </c>
      <c r="K24" s="45" t="str">
        <f>'葷'!K26</f>
        <v>胡椒鹽0.6K</v>
      </c>
      <c r="L24" s="70"/>
      <c r="M24" s="43">
        <f>'葷'!L26</f>
        <v>1</v>
      </c>
      <c r="N24" s="45">
        <f>'葷'!N26</f>
        <v>0</v>
      </c>
      <c r="O24" s="70"/>
      <c r="P24" s="43">
        <f>'葷'!O26</f>
        <v>0</v>
      </c>
      <c r="Q24" s="314"/>
      <c r="R24" s="68" t="s">
        <v>45</v>
      </c>
      <c r="S24" s="69" t="s">
        <v>30</v>
      </c>
      <c r="T24" s="93" t="e">
        <f>MID('葷'!$E$30,FIND("水",'葷'!$E$30,1)+4,3)</f>
        <v>#VALUE!</v>
      </c>
    </row>
    <row r="25" spans="1:20" ht="27.75" customHeight="1">
      <c r="A25" s="312"/>
      <c r="B25" s="46"/>
      <c r="C25" s="46"/>
      <c r="D25" s="46"/>
      <c r="E25" s="45" t="str">
        <f>'葷'!E27</f>
        <v>碎脯(細)(醃漬品)</v>
      </c>
      <c r="F25" s="70"/>
      <c r="G25" s="43">
        <f>'葷'!F27</f>
        <v>15</v>
      </c>
      <c r="H25" s="45">
        <f>'葷'!H27</f>
        <v>0</v>
      </c>
      <c r="I25" s="70"/>
      <c r="J25" s="43">
        <f>'葷'!I27</f>
        <v>0</v>
      </c>
      <c r="K25" s="45">
        <f>'葷'!K27</f>
        <v>0</v>
      </c>
      <c r="L25" s="70"/>
      <c r="M25" s="43">
        <f>'葷'!L27</f>
        <v>0</v>
      </c>
      <c r="N25" s="45">
        <f>'葷'!N27</f>
        <v>0</v>
      </c>
      <c r="O25" s="70"/>
      <c r="P25" s="43">
        <f>'葷'!O27</f>
        <v>0</v>
      </c>
      <c r="Q25" s="314"/>
      <c r="R25" s="65">
        <f>'葷'!S24</f>
        <v>0</v>
      </c>
      <c r="S25" s="89" t="s">
        <v>31</v>
      </c>
      <c r="T25" s="93" t="e">
        <f>MID('葷'!$E$30,FIND("低",'葷'!$E$30,1)+6,3)</f>
        <v>#VALUE!</v>
      </c>
    </row>
    <row r="26" spans="1:20" ht="27.75" customHeight="1">
      <c r="A26" s="47" t="s">
        <v>46</v>
      </c>
      <c r="B26" s="46"/>
      <c r="C26" s="70"/>
      <c r="D26" s="46"/>
      <c r="E26" s="45" t="str">
        <f>'葷'!E28</f>
        <v>芹菜(去葉)</v>
      </c>
      <c r="F26" s="70"/>
      <c r="G26" s="43">
        <f>'葷'!F28</f>
        <v>3</v>
      </c>
      <c r="H26" s="45">
        <f>'葷'!H28</f>
        <v>0</v>
      </c>
      <c r="I26" s="70"/>
      <c r="J26" s="43">
        <f>'葷'!I28</f>
        <v>0</v>
      </c>
      <c r="K26" s="45">
        <f>'葷'!K28</f>
        <v>0</v>
      </c>
      <c r="L26" s="70"/>
      <c r="M26" s="43">
        <f>'葷'!L28</f>
        <v>0</v>
      </c>
      <c r="N26" s="45">
        <f>'葷'!N28</f>
        <v>0</v>
      </c>
      <c r="O26" s="70"/>
      <c r="P26" s="43">
        <f>'葷'!O28</f>
        <v>0</v>
      </c>
      <c r="Q26" s="314"/>
      <c r="R26" s="68" t="s">
        <v>47</v>
      </c>
      <c r="S26" s="73"/>
      <c r="T26" s="67"/>
    </row>
    <row r="27" spans="1:20" ht="27.75" customHeight="1">
      <c r="A27" s="82">
        <f>'葷'!B30</f>
        <v>1052</v>
      </c>
      <c r="B27" s="70"/>
      <c r="C27" s="70"/>
      <c r="D27" s="45"/>
      <c r="E27" s="45">
        <f>'葷'!E29</f>
        <v>0</v>
      </c>
      <c r="F27" s="70"/>
      <c r="G27" s="43">
        <f>'葷'!F29</f>
        <v>0</v>
      </c>
      <c r="H27" s="45" t="str">
        <f>'葷'!H29</f>
        <v>白米(學校自備)</v>
      </c>
      <c r="I27" s="70"/>
      <c r="J27" s="43">
        <f>'葷'!I29</f>
        <v>45</v>
      </c>
      <c r="K27" s="45">
        <f>'葷'!K29</f>
        <v>0</v>
      </c>
      <c r="L27" s="70"/>
      <c r="M27" s="43">
        <f>'葷'!L29</f>
        <v>0</v>
      </c>
      <c r="N27" s="45">
        <f>'葷'!N29</f>
        <v>0</v>
      </c>
      <c r="O27" s="70"/>
      <c r="P27" s="43">
        <f>'葷'!O29</f>
        <v>0</v>
      </c>
      <c r="Q27" s="317"/>
      <c r="R27" s="65" t="e">
        <f>葷!#REF!</f>
        <v>#REF!</v>
      </c>
      <c r="S27" s="78"/>
      <c r="T27" s="67"/>
    </row>
    <row r="28" spans="1:20" ht="27.75" customHeight="1">
      <c r="A28" s="60">
        <f>'葷'!B31</f>
        <v>5</v>
      </c>
      <c r="B28" s="61" t="str">
        <f>'葷'!D31</f>
        <v>白米飯</v>
      </c>
      <c r="C28" s="61" t="s">
        <v>40</v>
      </c>
      <c r="D28" s="61"/>
      <c r="E28" s="61" t="str">
        <f>MID('葷'!E31,1,FIND("(",'葷'!E31,1)-1)</f>
        <v>香酥花枝排</v>
      </c>
      <c r="F28" s="61" t="str">
        <f>MID('葷'!E31,FIND(")",'葷'!E31,1)-1,1)</f>
        <v>炸</v>
      </c>
      <c r="G28" s="61"/>
      <c r="H28" s="61" t="e">
        <f>MID(#REF!,1,FIND("(",#REF!,1)-1)</f>
        <v>#REF!</v>
      </c>
      <c r="I28" s="61" t="e">
        <f>MID(#REF!,FIND(")",#REF!,1)-1,1)</f>
        <v>#REF!</v>
      </c>
      <c r="J28" s="61"/>
      <c r="K28" s="61" t="e">
        <f>MID('葷'!K31,1,FIND("(",'葷'!K31,1)-1)</f>
        <v>#VALUE!</v>
      </c>
      <c r="L28" s="61" t="e">
        <f>MID('葷'!K31,FIND(")",'葷'!K31,1)-1,1)</f>
        <v>#VALUE!</v>
      </c>
      <c r="M28" s="61"/>
      <c r="N28" s="61" t="e">
        <f>MID('葷'!N31,1,FIND("(",'葷'!N31,1)-1)</f>
        <v>#VALUE!</v>
      </c>
      <c r="O28" s="61" t="e">
        <f>MID('葷'!N31,FIND(")",'葷'!N31,1)-1,1)</f>
        <v>#VALUE!</v>
      </c>
      <c r="P28" s="61"/>
      <c r="Q28" s="313">
        <f>'葷'!Q31</f>
        <v>0</v>
      </c>
      <c r="R28" s="62" t="s">
        <v>42</v>
      </c>
      <c r="S28" s="63" t="s">
        <v>26</v>
      </c>
      <c r="T28" s="92" t="e">
        <f>MID('葷'!$E$39,FIND("全",'葷'!$E$39,1)+6,3)</f>
        <v>#VALUE!</v>
      </c>
    </row>
    <row r="29" spans="1:20" ht="27.75" customHeight="1">
      <c r="A29" s="64" t="s">
        <v>34</v>
      </c>
      <c r="B29" s="45"/>
      <c r="C29" s="45"/>
      <c r="D29" s="45"/>
      <c r="E29" s="45" t="str">
        <f>'葷'!E32</f>
        <v>花枝排(CAS)(加工品)</v>
      </c>
      <c r="F29" s="45"/>
      <c r="G29" s="43">
        <f>'葷'!F32</f>
        <v>1052</v>
      </c>
      <c r="H29" s="46" t="e">
        <f>#REF!</f>
        <v>#REF!</v>
      </c>
      <c r="I29" s="46"/>
      <c r="J29" s="42" t="e">
        <f>#REF!</f>
        <v>#REF!</v>
      </c>
      <c r="K29" s="45" t="str">
        <f>'葷'!K32</f>
        <v>青菜(去頭)</v>
      </c>
      <c r="L29" s="45"/>
      <c r="M29" s="43">
        <f>'葷'!L32</f>
        <v>90</v>
      </c>
      <c r="N29" s="46" t="str">
        <f>'葷'!N32</f>
        <v>新鮮竹筍絲</v>
      </c>
      <c r="O29" s="45"/>
      <c r="P29" s="43">
        <f>'葷'!O32</f>
        <v>20</v>
      </c>
      <c r="Q29" s="314"/>
      <c r="R29" s="65">
        <f>'葷'!S31</f>
        <v>0</v>
      </c>
      <c r="S29" s="66" t="s">
        <v>27</v>
      </c>
      <c r="T29" s="93" t="e">
        <f>MID('葷'!$E$39,FIND("豆",'葷'!$E$39,1)+6,3)</f>
        <v>#VALUE!</v>
      </c>
    </row>
    <row r="30" spans="1:20" ht="27.75" customHeight="1">
      <c r="A30" s="64">
        <f>'葷'!B33</f>
        <v>19</v>
      </c>
      <c r="B30" s="45"/>
      <c r="C30" s="45"/>
      <c r="D30" s="45"/>
      <c r="E30" s="45" t="str">
        <f>'葷'!E33</f>
        <v>花枝排(CAS)備品</v>
      </c>
      <c r="F30" s="45"/>
      <c r="G30" s="43">
        <f>'葷'!F33</f>
        <v>34</v>
      </c>
      <c r="H30" s="46" t="e">
        <f>#REF!</f>
        <v>#REF!</v>
      </c>
      <c r="I30" s="46"/>
      <c r="J30" s="42" t="e">
        <f>#REF!</f>
        <v>#REF!</v>
      </c>
      <c r="K30" s="45" t="str">
        <f>'葷'!K33</f>
        <v>蒜仁(0.6K/包)</v>
      </c>
      <c r="L30" s="45"/>
      <c r="M30" s="43">
        <f>'葷'!L33</f>
        <v>2</v>
      </c>
      <c r="N30" s="46" t="str">
        <f>'葷'!N33</f>
        <v>大白菜(切半去心)</v>
      </c>
      <c r="O30" s="45"/>
      <c r="P30" s="43">
        <f>'葷'!O33</f>
        <v>15</v>
      </c>
      <c r="Q30" s="314"/>
      <c r="R30" s="68" t="s">
        <v>43</v>
      </c>
      <c r="S30" s="69" t="s">
        <v>28</v>
      </c>
      <c r="T30" s="93" t="e">
        <f>MID('葷'!$E$39,FIND("蔬",'葷'!$E$39,1)+4,3)</f>
        <v>#VALUE!</v>
      </c>
    </row>
    <row r="31" spans="1:20" ht="27.75" customHeight="1">
      <c r="A31" s="64" t="s">
        <v>35</v>
      </c>
      <c r="B31" s="70"/>
      <c r="C31" s="70"/>
      <c r="D31" s="45"/>
      <c r="E31" s="45">
        <f>'葷'!E34</f>
        <v>0</v>
      </c>
      <c r="F31" s="70"/>
      <c r="G31" s="43">
        <f>'葷'!F34</f>
        <v>0</v>
      </c>
      <c r="H31" s="46" t="e">
        <f>葷!#REF!</f>
        <v>#REF!</v>
      </c>
      <c r="I31" s="46"/>
      <c r="J31" s="42" t="e">
        <f>葷!#REF!</f>
        <v>#REF!</v>
      </c>
      <c r="K31" s="45">
        <f>'葷'!K34</f>
        <v>0</v>
      </c>
      <c r="L31" s="70"/>
      <c r="M31" s="43">
        <f>'葷'!L34</f>
        <v>0</v>
      </c>
      <c r="N31" s="46" t="str">
        <f>'葷'!N34</f>
        <v>金針菇</v>
      </c>
      <c r="O31" s="70"/>
      <c r="P31" s="43">
        <f>'葷'!O34</f>
        <v>10</v>
      </c>
      <c r="Q31" s="314"/>
      <c r="R31" s="65">
        <f>'葷'!S32</f>
        <v>0.5232</v>
      </c>
      <c r="S31" s="69" t="s">
        <v>29</v>
      </c>
      <c r="T31" s="93" t="e">
        <f>MID('葷'!$E$39,FIND("油",'葷'!$E$39,1)+9,3)</f>
        <v>#VALUE!</v>
      </c>
    </row>
    <row r="32" spans="1:20" ht="27.75" customHeight="1">
      <c r="A32" s="311" t="s">
        <v>50</v>
      </c>
      <c r="B32" s="70"/>
      <c r="C32" s="70"/>
      <c r="D32" s="45"/>
      <c r="E32" s="45">
        <f>'葷'!E35</f>
        <v>0</v>
      </c>
      <c r="F32" s="70"/>
      <c r="G32" s="43">
        <f>'葷'!F35</f>
        <v>0</v>
      </c>
      <c r="H32" s="46" t="e">
        <f>葷!#REF!</f>
        <v>#REF!</v>
      </c>
      <c r="I32" s="46"/>
      <c r="J32" s="42" t="e">
        <f>葷!#REF!</f>
        <v>#REF!</v>
      </c>
      <c r="K32" s="45">
        <f>'葷'!K35</f>
        <v>0</v>
      </c>
      <c r="L32" s="70"/>
      <c r="M32" s="43">
        <f>'葷'!L35</f>
        <v>0</v>
      </c>
      <c r="N32" s="46" t="str">
        <f>'葷'!N35</f>
        <v>代)大骨-二</v>
      </c>
      <c r="O32" s="70"/>
      <c r="P32" s="43">
        <f>'葷'!O35</f>
        <v>4</v>
      </c>
      <c r="Q32" s="314"/>
      <c r="R32" s="68" t="s">
        <v>45</v>
      </c>
      <c r="S32" s="69" t="s">
        <v>30</v>
      </c>
      <c r="T32" s="93" t="e">
        <f>MID('葷'!$E$39,FIND("水",'葷'!$E$39,1)+4,3)</f>
        <v>#VALUE!</v>
      </c>
    </row>
    <row r="33" spans="1:20" ht="27.75" customHeight="1">
      <c r="A33" s="311"/>
      <c r="B33" s="70"/>
      <c r="C33" s="70"/>
      <c r="D33" s="45"/>
      <c r="E33" s="45">
        <f>'葷'!E36</f>
        <v>0</v>
      </c>
      <c r="F33" s="70"/>
      <c r="G33" s="43">
        <f>'葷'!F36</f>
        <v>0</v>
      </c>
      <c r="H33" s="46" t="e">
        <f>葷!#REF!</f>
        <v>#REF!</v>
      </c>
      <c r="I33" s="70"/>
      <c r="J33" s="42" t="e">
        <f>葷!#REF!</f>
        <v>#REF!</v>
      </c>
      <c r="K33" s="45">
        <f>'葷'!K36</f>
        <v>0</v>
      </c>
      <c r="L33" s="70"/>
      <c r="M33" s="43">
        <f>'葷'!L36</f>
        <v>0</v>
      </c>
      <c r="N33" s="46" t="str">
        <f>'葷'!N36</f>
        <v>濕香菇</v>
      </c>
      <c r="O33" s="70"/>
      <c r="P33" s="43">
        <f>'葷'!O36</f>
        <v>4</v>
      </c>
      <c r="Q33" s="314"/>
      <c r="R33" s="65">
        <f>'葷'!S33</f>
        <v>0</v>
      </c>
      <c r="S33" s="89" t="s">
        <v>31</v>
      </c>
      <c r="T33" s="93" t="e">
        <f>MID('葷'!$E$39,FIND("低",'葷'!$E$39,1)+6,3)</f>
        <v>#VALUE!</v>
      </c>
    </row>
    <row r="34" spans="1:20" ht="27.75" customHeight="1">
      <c r="A34" s="47" t="s">
        <v>46</v>
      </c>
      <c r="B34" s="70"/>
      <c r="C34" s="70"/>
      <c r="D34" s="45"/>
      <c r="E34" s="45">
        <f>'葷'!E37</f>
        <v>0</v>
      </c>
      <c r="F34" s="70"/>
      <c r="G34" s="43">
        <f>'葷'!F37</f>
        <v>0</v>
      </c>
      <c r="H34" s="46">
        <f>'葷'!H37</f>
        <v>0</v>
      </c>
      <c r="I34" s="70"/>
      <c r="J34" s="42">
        <f>'葷'!I37</f>
        <v>0</v>
      </c>
      <c r="K34" s="45">
        <f>'葷'!K37</f>
        <v>0</v>
      </c>
      <c r="L34" s="70"/>
      <c r="M34" s="43">
        <f>'葷'!L37</f>
        <v>0</v>
      </c>
      <c r="N34" s="46" t="str">
        <f>'葷'!N37</f>
        <v>薑絲(0.6K/包)</v>
      </c>
      <c r="O34" s="70"/>
      <c r="P34" s="43">
        <f>'葷'!O37</f>
        <v>1</v>
      </c>
      <c r="Q34" s="314"/>
      <c r="R34" s="68" t="s">
        <v>47</v>
      </c>
      <c r="S34" s="73"/>
      <c r="T34" s="67"/>
    </row>
    <row r="35" spans="1:20" ht="27.75" customHeight="1">
      <c r="A35" s="74">
        <f>'葷'!B39</f>
        <v>1052</v>
      </c>
      <c r="B35" s="70"/>
      <c r="C35" s="70"/>
      <c r="D35" s="45"/>
      <c r="E35" s="45">
        <f>'葷'!E38</f>
        <v>0</v>
      </c>
      <c r="F35" s="70"/>
      <c r="G35" s="43">
        <f>'葷'!F38</f>
        <v>0</v>
      </c>
      <c r="H35" s="46">
        <f>'葷'!H38</f>
        <v>0</v>
      </c>
      <c r="I35" s="70"/>
      <c r="J35" s="42">
        <f>'葷'!I38</f>
        <v>0</v>
      </c>
      <c r="K35" s="45" t="str">
        <f>'葷'!K38</f>
        <v>白米(學校自備)</v>
      </c>
      <c r="L35" s="70"/>
      <c r="M35" s="43">
        <f>'葷'!L38</f>
        <v>73</v>
      </c>
      <c r="N35" s="46">
        <f>'葷'!N38</f>
        <v>0</v>
      </c>
      <c r="O35" s="70"/>
      <c r="P35" s="43">
        <f>'葷'!O38</f>
        <v>0</v>
      </c>
      <c r="Q35" s="317"/>
      <c r="R35" s="65" t="e">
        <f>葷!#REF!</f>
        <v>#REF!</v>
      </c>
      <c r="S35" s="71"/>
      <c r="T35" s="67"/>
    </row>
    <row r="36" spans="1:20" ht="27.75" customHeight="1">
      <c r="A36" s="60">
        <f>'葷'!B40</f>
        <v>5</v>
      </c>
      <c r="B36" s="61" t="str">
        <f>'葷'!D40</f>
        <v>糙米飯</v>
      </c>
      <c r="C36" s="61" t="s">
        <v>40</v>
      </c>
      <c r="D36" s="61"/>
      <c r="E36" s="61" t="e">
        <f>MID('葷'!E40,1,FIND("(",'葷'!E40,1)-1)</f>
        <v>#VALUE!</v>
      </c>
      <c r="F36" s="61" t="e">
        <f>MID('葷'!E40,FIND(")",'葷'!E40,1)-1,1)</f>
        <v>#VALUE!</v>
      </c>
      <c r="G36" s="61"/>
      <c r="H36" s="61" t="e">
        <f>MID('葷'!H40,1,FIND("(",'葷'!H40,1)-1)</f>
        <v>#VALUE!</v>
      </c>
      <c r="I36" s="61" t="e">
        <f>MID('葷'!H40,FIND(")",'葷'!H40,1)-1,1)</f>
        <v>#VALUE!</v>
      </c>
      <c r="J36" s="61"/>
      <c r="K36" s="61" t="e">
        <f>MID('葷'!K40,1,FIND("(",'葷'!K40,1)-1)</f>
        <v>#VALUE!</v>
      </c>
      <c r="L36" s="61" t="e">
        <f>MID('葷'!K40,FIND(")",'葷'!K40,1)-1,1)</f>
        <v>#VALUE!</v>
      </c>
      <c r="M36" s="61"/>
      <c r="N36" s="61" t="e">
        <f>MID('葷'!N40,1,FIND("(",'葷'!N40,1)-1)</f>
        <v>#VALUE!</v>
      </c>
      <c r="O36" s="61" t="e">
        <f>MID('葷'!N40,FIND(")",'葷'!N40,1)-1,1)</f>
        <v>#VALUE!</v>
      </c>
      <c r="P36" s="61"/>
      <c r="Q36" s="313">
        <f>'葷'!Q40</f>
        <v>0</v>
      </c>
      <c r="R36" s="62" t="s">
        <v>42</v>
      </c>
      <c r="S36" s="63" t="s">
        <v>26</v>
      </c>
      <c r="T36" s="92" t="e">
        <f>MID('葷'!$E$48,FIND("全",'葷'!$E$48,1)+6,3)</f>
        <v>#VALUE!</v>
      </c>
    </row>
    <row r="37" spans="1:20" ht="27.75" customHeight="1">
      <c r="A37" s="64" t="s">
        <v>34</v>
      </c>
      <c r="B37" s="46"/>
      <c r="C37" s="46"/>
      <c r="D37" s="46"/>
      <c r="E37" s="45" t="str">
        <f>'葷'!E41</f>
        <v>骨腿丁CAS-封口</v>
      </c>
      <c r="F37" s="46"/>
      <c r="G37" s="43">
        <f>'葷'!F41</f>
        <v>51</v>
      </c>
      <c r="H37" s="46" t="str">
        <f>'葷'!H41</f>
        <v>高麗菜（去心）</v>
      </c>
      <c r="I37" s="45"/>
      <c r="J37" s="42">
        <f>'葷'!I41</f>
        <v>40</v>
      </c>
      <c r="K37" s="45" t="str">
        <f>'葷'!K41</f>
        <v>青菜(去頭)</v>
      </c>
      <c r="L37" s="46"/>
      <c r="M37" s="43">
        <f>'葷'!L41</f>
        <v>90</v>
      </c>
      <c r="N37" s="83" t="str">
        <f>'葷'!N41</f>
        <v>青木瓜(去皮)</v>
      </c>
      <c r="O37" s="45"/>
      <c r="P37" s="43">
        <f>'葷'!O41</f>
        <v>52</v>
      </c>
      <c r="Q37" s="314"/>
      <c r="R37" s="65">
        <f>'葷'!S40</f>
        <v>0</v>
      </c>
      <c r="S37" s="66" t="s">
        <v>27</v>
      </c>
      <c r="T37" s="93" t="e">
        <f>MID('葷'!$E$48,FIND("豆",'葷'!$E$48,1)+6,3)</f>
        <v>#VALUE!</v>
      </c>
    </row>
    <row r="38" spans="1:20" ht="27.75" customHeight="1">
      <c r="A38" s="64">
        <f>'葷'!B42</f>
        <v>20</v>
      </c>
      <c r="B38" s="46"/>
      <c r="C38" s="46"/>
      <c r="D38" s="46"/>
      <c r="E38" s="45" t="str">
        <f>'葷'!E42</f>
        <v>上雞胸丁CAS-封口</v>
      </c>
      <c r="F38" s="46"/>
      <c r="G38" s="43">
        <f>'葷'!F42</f>
        <v>30</v>
      </c>
      <c r="H38" s="46" t="str">
        <f>'葷'!H42</f>
        <v>非基改豆干片(榮洲)</v>
      </c>
      <c r="I38" s="45"/>
      <c r="J38" s="42">
        <f>'葷'!I42</f>
        <v>30</v>
      </c>
      <c r="K38" s="45" t="str">
        <f>'葷'!K42</f>
        <v>蒜仁(0.6K/包)</v>
      </c>
      <c r="L38" s="46"/>
      <c r="M38" s="31">
        <f>'葷'!L42</f>
        <v>2</v>
      </c>
      <c r="N38" s="35" t="str">
        <f>'葷'!N42</f>
        <v>代)大骨-二</v>
      </c>
      <c r="O38" s="41"/>
      <c r="P38" s="43">
        <f>'葷'!O42</f>
        <v>4</v>
      </c>
      <c r="Q38" s="314"/>
      <c r="R38" s="68" t="s">
        <v>43</v>
      </c>
      <c r="S38" s="69" t="s">
        <v>28</v>
      </c>
      <c r="T38" s="93" t="e">
        <f>MID('葷'!$E$48,FIND("蔬",'葷'!$E$48,1)+4,3)</f>
        <v>#VALUE!</v>
      </c>
    </row>
    <row r="39" spans="1:20" ht="27.75" customHeight="1">
      <c r="A39" s="64" t="s">
        <v>35</v>
      </c>
      <c r="B39" s="46"/>
      <c r="C39" s="46"/>
      <c r="D39" s="46"/>
      <c r="E39" s="45" t="str">
        <f>'葷'!E43</f>
        <v>米血CAS</v>
      </c>
      <c r="F39" s="46"/>
      <c r="G39" s="43">
        <f>'葷'!F43</f>
        <v>27</v>
      </c>
      <c r="H39" s="46" t="str">
        <f>'葷'!H43</f>
        <v>豆芽菜(未漂白)</v>
      </c>
      <c r="I39" s="70"/>
      <c r="J39" s="42">
        <f>'葷'!I43</f>
        <v>12</v>
      </c>
      <c r="K39" s="45">
        <f>'葷'!K43</f>
        <v>0</v>
      </c>
      <c r="L39" s="46"/>
      <c r="M39" s="31">
        <f>'葷'!L43</f>
        <v>0</v>
      </c>
      <c r="N39" s="35" t="str">
        <f>'葷'!N43</f>
        <v>香菜(150g/把)</v>
      </c>
      <c r="O39" s="41"/>
      <c r="P39" s="43">
        <f>'葷'!O43</f>
        <v>3</v>
      </c>
      <c r="Q39" s="314"/>
      <c r="R39" s="65">
        <f>'葷'!S41</f>
        <v>0.5183</v>
      </c>
      <c r="S39" s="69" t="s">
        <v>29</v>
      </c>
      <c r="T39" s="93" t="e">
        <f>MID('葷'!$E$48,FIND("油",'葷'!$E$48,1)+9,3)</f>
        <v>#VALUE!</v>
      </c>
    </row>
    <row r="40" spans="1:20" ht="27.75" customHeight="1">
      <c r="A40" s="311" t="s">
        <v>51</v>
      </c>
      <c r="B40" s="46"/>
      <c r="C40" s="46"/>
      <c r="D40" s="46"/>
      <c r="E40" s="45" t="str">
        <f>'葷'!E44</f>
        <v>九層塔</v>
      </c>
      <c r="F40" s="46"/>
      <c r="G40" s="43">
        <f>'葷'!F44</f>
        <v>2</v>
      </c>
      <c r="H40" s="46" t="str">
        <f>'葷'!H44</f>
        <v>代)肉絲-二</v>
      </c>
      <c r="I40" s="70"/>
      <c r="J40" s="42">
        <f>'葷'!I44</f>
        <v>6</v>
      </c>
      <c r="K40" s="45">
        <f>'葷'!K44</f>
        <v>0</v>
      </c>
      <c r="L40" s="46"/>
      <c r="M40" s="31">
        <f>'葷'!L44</f>
        <v>0</v>
      </c>
      <c r="N40" s="35" t="str">
        <f>'葷'!N44</f>
        <v>薑絲(0.6K/包)</v>
      </c>
      <c r="O40" s="41"/>
      <c r="P40" s="43">
        <f>'葷'!O44</f>
        <v>1</v>
      </c>
      <c r="Q40" s="314"/>
      <c r="R40" s="68" t="s">
        <v>45</v>
      </c>
      <c r="S40" s="69" t="s">
        <v>30</v>
      </c>
      <c r="T40" s="93" t="e">
        <f>MID('葷'!$E$48,FIND("水",'葷'!$E$48,1)+4,3)</f>
        <v>#VALUE!</v>
      </c>
    </row>
    <row r="41" spans="1:20" ht="27.75" customHeight="1">
      <c r="A41" s="311"/>
      <c r="B41" s="70"/>
      <c r="C41" s="70"/>
      <c r="D41" s="45"/>
      <c r="E41" s="45" t="str">
        <f>'葷'!E45</f>
        <v>蒜仁(0.6K/包)</v>
      </c>
      <c r="F41" s="70"/>
      <c r="G41" s="43">
        <f>'葷'!F45</f>
        <v>2</v>
      </c>
      <c r="H41" s="46" t="str">
        <f>'葷'!H45</f>
        <v>紅蘿蔔</v>
      </c>
      <c r="I41" s="70"/>
      <c r="J41" s="42">
        <f>'葷'!I45</f>
        <v>6</v>
      </c>
      <c r="K41" s="45">
        <f>'葷'!K45</f>
        <v>0</v>
      </c>
      <c r="L41" s="70"/>
      <c r="M41" s="31">
        <f>'葷'!L45</f>
        <v>0</v>
      </c>
      <c r="N41" s="35">
        <f>'葷'!N45</f>
        <v>0</v>
      </c>
      <c r="O41" s="40"/>
      <c r="P41" s="43">
        <f>'葷'!O45</f>
        <v>0</v>
      </c>
      <c r="Q41" s="314"/>
      <c r="R41" s="65">
        <f>'葷'!S42</f>
        <v>0</v>
      </c>
      <c r="S41" s="89" t="s">
        <v>31</v>
      </c>
      <c r="T41" s="93" t="e">
        <f>MID('葷'!$E$48,FIND("低",'葷'!$E$48,1)+6,3)</f>
        <v>#VALUE!</v>
      </c>
    </row>
    <row r="42" spans="1:20" ht="27.75" customHeight="1">
      <c r="A42" s="47" t="s">
        <v>46</v>
      </c>
      <c r="B42" s="70"/>
      <c r="C42" s="70"/>
      <c r="D42" s="45"/>
      <c r="E42" s="45" t="str">
        <f>'葷'!E46</f>
        <v>薑片（Ｋ）</v>
      </c>
      <c r="F42" s="70"/>
      <c r="G42" s="43">
        <f>'葷'!F46</f>
        <v>1.5</v>
      </c>
      <c r="H42" s="46" t="str">
        <f>'葷'!H46</f>
        <v>辣豆瓣醬(大)3K</v>
      </c>
      <c r="I42" s="70"/>
      <c r="J42" s="42">
        <f>'葷'!I46</f>
        <v>1</v>
      </c>
      <c r="K42" s="45" t="str">
        <f>'葷'!K46</f>
        <v>糙米(學校自備)</v>
      </c>
      <c r="L42" s="70"/>
      <c r="M42" s="31">
        <f>'葷'!L46</f>
        <v>15</v>
      </c>
      <c r="N42" s="35">
        <f>'葷'!N46</f>
        <v>0</v>
      </c>
      <c r="O42" s="40"/>
      <c r="P42" s="43">
        <f>'葷'!O46</f>
        <v>0</v>
      </c>
      <c r="Q42" s="314"/>
      <c r="R42" s="68" t="s">
        <v>47</v>
      </c>
      <c r="S42" s="73"/>
      <c r="T42" s="67"/>
    </row>
    <row r="43" spans="1:20" ht="27.75" customHeight="1" thickBot="1">
      <c r="A43" s="84">
        <f>'葷'!B48</f>
        <v>1052</v>
      </c>
      <c r="B43" s="85"/>
      <c r="C43" s="85"/>
      <c r="D43" s="86"/>
      <c r="E43" s="39">
        <f>'葷'!E47</f>
        <v>0</v>
      </c>
      <c r="F43" s="38"/>
      <c r="G43" s="33">
        <f>'葷'!F47</f>
        <v>0</v>
      </c>
      <c r="H43" s="37">
        <f>'葷'!H47</f>
        <v>0</v>
      </c>
      <c r="I43" s="38"/>
      <c r="J43" s="32">
        <f>'葷'!I47</f>
        <v>0</v>
      </c>
      <c r="K43" s="39" t="str">
        <f>'葷'!K47</f>
        <v>白米(學校自備)</v>
      </c>
      <c r="L43" s="38"/>
      <c r="M43" s="30">
        <f>'葷'!L47</f>
        <v>58</v>
      </c>
      <c r="N43" s="34">
        <f>'葷'!N47</f>
        <v>0</v>
      </c>
      <c r="O43" s="36"/>
      <c r="P43" s="33">
        <f>'葷'!O47</f>
        <v>0</v>
      </c>
      <c r="Q43" s="315"/>
      <c r="R43" s="87" t="e">
        <f>葷!#REF!</f>
        <v>#REF!</v>
      </c>
      <c r="S43" s="88"/>
      <c r="T43" s="94"/>
    </row>
  </sheetData>
  <sheetProtection/>
  <mergeCells count="11">
    <mergeCell ref="Q12:Q19"/>
    <mergeCell ref="A16:A17"/>
    <mergeCell ref="A24:A25"/>
    <mergeCell ref="A32:A33"/>
    <mergeCell ref="Q36:Q43"/>
    <mergeCell ref="A40:A41"/>
    <mergeCell ref="A1:T1"/>
    <mergeCell ref="Q4:Q11"/>
    <mergeCell ref="A8:A9"/>
    <mergeCell ref="Q28:Q35"/>
    <mergeCell ref="Q20:Q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o</cp:lastModifiedBy>
  <cp:lastPrinted>2016-05-02T07:19:47Z</cp:lastPrinted>
  <dcterms:created xsi:type="dcterms:W3CDTF">2003-03-13T12:56:25Z</dcterms:created>
  <dcterms:modified xsi:type="dcterms:W3CDTF">2016-05-02T07:19:55Z</dcterms:modified>
  <cp:category/>
  <cp:version/>
  <cp:contentType/>
  <cp:contentStatus/>
</cp:coreProperties>
</file>