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545" activeTab="2"/>
  </bookViews>
  <sheets>
    <sheet name="菜單明細" sheetId="1" r:id="rId1"/>
    <sheet name="營養標示" sheetId="2" r:id="rId2"/>
    <sheet name="菜單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6" i="2" l="1"/>
  <c r="H5" i="2"/>
  <c r="H4" i="2"/>
  <c r="H3" i="2"/>
  <c r="H2" i="2"/>
  <c r="G2" i="2"/>
  <c r="F6" i="2"/>
  <c r="F5" i="2"/>
  <c r="F4" i="2"/>
  <c r="F3" i="2"/>
  <c r="E6" i="2"/>
  <c r="E4" i="2"/>
  <c r="E2" i="2"/>
  <c r="E3" i="2"/>
  <c r="D6" i="2"/>
  <c r="D5" i="2"/>
  <c r="D4" i="2"/>
  <c r="D3" i="2"/>
  <c r="D2" i="2"/>
  <c r="C6" i="2"/>
  <c r="C5" i="2"/>
  <c r="C4" i="2"/>
  <c r="C3" i="2"/>
  <c r="C2" i="2"/>
  <c r="B6" i="2"/>
  <c r="B5" i="2"/>
  <c r="B4" i="2"/>
  <c r="B3" i="2"/>
  <c r="B2" i="2"/>
  <c r="A6" i="2"/>
  <c r="E5" i="2"/>
  <c r="A5" i="2"/>
  <c r="A4" i="2"/>
  <c r="A3" i="2"/>
  <c r="A2" i="2"/>
  <c r="A97" i="1" l="1"/>
  <c r="A96" i="1"/>
  <c r="A95" i="1"/>
  <c r="A59" i="1"/>
  <c r="A58" i="1"/>
  <c r="A57" i="1"/>
  <c r="A75" i="1"/>
  <c r="A74" i="1"/>
  <c r="A73" i="1"/>
  <c r="A38" i="1"/>
  <c r="A37" i="1"/>
  <c r="A36" i="1"/>
  <c r="A35" i="1"/>
  <c r="C35" i="1"/>
  <c r="D35" i="1"/>
  <c r="H35" i="1"/>
  <c r="A22" i="1"/>
  <c r="A21" i="1"/>
  <c r="A20" i="1"/>
  <c r="H19" i="1" l="1"/>
  <c r="E19" i="1"/>
  <c r="D19" i="1"/>
  <c r="Y46" i="3"/>
  <c r="T46" i="3"/>
  <c r="O46" i="3"/>
  <c r="J46" i="3"/>
  <c r="E46" i="3"/>
  <c r="X39" i="3"/>
  <c r="S39" i="3"/>
  <c r="N39" i="3"/>
  <c r="I39" i="3"/>
  <c r="D39" i="3"/>
  <c r="E34" i="3"/>
  <c r="E33" i="3"/>
  <c r="E32" i="3"/>
  <c r="E31" i="3"/>
  <c r="E39" i="3" s="1"/>
  <c r="X30" i="3"/>
  <c r="S30" i="3"/>
  <c r="N30" i="3"/>
  <c r="I30" i="3"/>
  <c r="D30" i="3"/>
  <c r="E26" i="3"/>
  <c r="E25" i="3"/>
  <c r="E30" i="3" s="1"/>
  <c r="X24" i="3"/>
  <c r="S24" i="3"/>
  <c r="N24" i="3"/>
  <c r="I24" i="3"/>
  <c r="D24" i="3"/>
  <c r="E21" i="3"/>
  <c r="E20" i="3"/>
  <c r="E19" i="3"/>
  <c r="E18" i="3"/>
  <c r="E17" i="3"/>
  <c r="E24" i="3" s="1"/>
  <c r="X16" i="3"/>
  <c r="S16" i="3"/>
  <c r="N16" i="3"/>
  <c r="I16" i="3"/>
  <c r="D16" i="3"/>
  <c r="E10" i="3"/>
  <c r="E9" i="3"/>
  <c r="E8" i="3"/>
  <c r="E7" i="3"/>
  <c r="E16" i="3" s="1"/>
  <c r="T5" i="3"/>
  <c r="T32" i="3" s="1"/>
  <c r="J5" i="3"/>
  <c r="J32" i="3" s="1"/>
  <c r="G4" i="3"/>
  <c r="L4" i="3" s="1"/>
  <c r="Q4" i="3" s="1"/>
  <c r="V4" i="3" s="1"/>
  <c r="O5" i="3" l="1"/>
  <c r="Y5" i="3"/>
  <c r="J7" i="3"/>
  <c r="T7" i="3"/>
  <c r="J9" i="3"/>
  <c r="J10" i="3"/>
  <c r="J18" i="3"/>
  <c r="T18" i="3"/>
  <c r="T19" i="3"/>
  <c r="J26" i="3"/>
  <c r="J30" i="3" s="1"/>
  <c r="T26" i="3"/>
  <c r="T30" i="3" s="1"/>
  <c r="J31" i="3"/>
  <c r="T31" i="3"/>
  <c r="J33" i="3"/>
  <c r="T33" i="3"/>
  <c r="T34" i="3"/>
  <c r="J8" i="3"/>
  <c r="J16" i="3" s="1"/>
  <c r="T8" i="3"/>
  <c r="T16" i="3" s="1"/>
  <c r="J17" i="3"/>
  <c r="J24" i="3" s="1"/>
  <c r="T17" i="3"/>
  <c r="H92" i="1"/>
  <c r="H93" i="1"/>
  <c r="H91" i="1"/>
  <c r="H89" i="1"/>
  <c r="H90" i="1"/>
  <c r="H88" i="1"/>
  <c r="H84" i="1"/>
  <c r="H85" i="1"/>
  <c r="H86" i="1"/>
  <c r="H87" i="1"/>
  <c r="H83" i="1"/>
  <c r="H78" i="1"/>
  <c r="H79" i="1"/>
  <c r="H80" i="1"/>
  <c r="H81" i="1"/>
  <c r="H82" i="1"/>
  <c r="H77" i="1"/>
  <c r="H69" i="1"/>
  <c r="H70" i="1"/>
  <c r="H71" i="1"/>
  <c r="H72" i="1"/>
  <c r="H68" i="1"/>
  <c r="H67" i="1"/>
  <c r="H66" i="1"/>
  <c r="H63" i="1"/>
  <c r="H64" i="1"/>
  <c r="H65" i="1"/>
  <c r="H62" i="1"/>
  <c r="H61" i="1"/>
  <c r="H60" i="1"/>
  <c r="H53" i="1"/>
  <c r="H54" i="1"/>
  <c r="H55" i="1"/>
  <c r="H52" i="1"/>
  <c r="H51" i="1"/>
  <c r="H50" i="1"/>
  <c r="H48" i="1"/>
  <c r="H49" i="1"/>
  <c r="H47" i="1"/>
  <c r="H40" i="1"/>
  <c r="H41" i="1"/>
  <c r="H42" i="1"/>
  <c r="H43" i="1"/>
  <c r="H44" i="1"/>
  <c r="H45" i="1"/>
  <c r="H46" i="1"/>
  <c r="H39" i="1"/>
  <c r="H33" i="1"/>
  <c r="H34" i="1"/>
  <c r="H32" i="1"/>
  <c r="H31" i="1"/>
  <c r="H30" i="1"/>
  <c r="H28" i="1"/>
  <c r="H29" i="1"/>
  <c r="H27" i="1"/>
  <c r="H24" i="1"/>
  <c r="H25" i="1"/>
  <c r="H26" i="1"/>
  <c r="H23" i="1"/>
  <c r="A82" i="1"/>
  <c r="K82" i="1" s="1"/>
  <c r="L82" i="1" s="1"/>
  <c r="C82" i="1"/>
  <c r="D82" i="1"/>
  <c r="A55" i="1"/>
  <c r="K55" i="1" s="1"/>
  <c r="L55" i="1" s="1"/>
  <c r="C55" i="1"/>
  <c r="D55" i="1"/>
  <c r="C45" i="1"/>
  <c r="D45" i="1"/>
  <c r="C46" i="1"/>
  <c r="D46" i="1"/>
  <c r="A45" i="1"/>
  <c r="K45" i="1" s="1"/>
  <c r="L45" i="1" s="1"/>
  <c r="A46" i="1"/>
  <c r="D33" i="1"/>
  <c r="D34" i="1"/>
  <c r="D32" i="1"/>
  <c r="D31" i="1"/>
  <c r="D30" i="1"/>
  <c r="D28" i="1"/>
  <c r="D29" i="1"/>
  <c r="D27" i="1"/>
  <c r="D24" i="1"/>
  <c r="D25" i="1"/>
  <c r="D26" i="1"/>
  <c r="D23" i="1"/>
  <c r="H18" i="1"/>
  <c r="H16" i="1"/>
  <c r="H17" i="1"/>
  <c r="H15" i="1"/>
  <c r="H14" i="1"/>
  <c r="D18" i="1"/>
  <c r="E17" i="1"/>
  <c r="D17" i="1"/>
  <c r="C17" i="1"/>
  <c r="A17" i="1"/>
  <c r="K17" i="1" s="1"/>
  <c r="L17" i="1" s="1"/>
  <c r="D16" i="1"/>
  <c r="D15" i="1"/>
  <c r="D14" i="1"/>
  <c r="H13" i="1"/>
  <c r="H12" i="1"/>
  <c r="D13" i="1"/>
  <c r="D12" i="1"/>
  <c r="H11" i="1"/>
  <c r="E8" i="1"/>
  <c r="E9" i="1"/>
  <c r="E10" i="1"/>
  <c r="E11" i="1"/>
  <c r="D8" i="1"/>
  <c r="D9" i="1"/>
  <c r="D10" i="1"/>
  <c r="D11" i="1"/>
  <c r="D7" i="1"/>
  <c r="C11" i="1"/>
  <c r="A11" i="1"/>
  <c r="K11" i="1" s="1"/>
  <c r="L11" i="1" s="1"/>
  <c r="H8" i="1"/>
  <c r="H9" i="1"/>
  <c r="H10" i="1"/>
  <c r="H7" i="1"/>
  <c r="H4" i="1"/>
  <c r="H5" i="1"/>
  <c r="H6" i="1"/>
  <c r="H3" i="1"/>
  <c r="D4" i="1"/>
  <c r="D5" i="1"/>
  <c r="D6" i="1"/>
  <c r="T24" i="3" l="1"/>
  <c r="J39" i="3"/>
  <c r="Y33" i="3"/>
  <c r="Y31" i="3"/>
  <c r="Y21" i="3"/>
  <c r="Y20" i="3"/>
  <c r="Y19" i="3"/>
  <c r="Y18" i="3"/>
  <c r="Y7" i="3"/>
  <c r="Y40" i="3"/>
  <c r="Y32" i="3"/>
  <c r="Y17" i="3"/>
  <c r="Y24" i="3" s="1"/>
  <c r="Y12" i="3"/>
  <c r="Y11" i="3"/>
  <c r="Y10" i="3"/>
  <c r="Y9" i="3"/>
  <c r="Y8" i="3"/>
  <c r="T39" i="3"/>
  <c r="O40" i="3"/>
  <c r="O34" i="3"/>
  <c r="E55" i="1" s="1"/>
  <c r="O33" i="3"/>
  <c r="O31" i="3"/>
  <c r="Y26" i="3"/>
  <c r="O26" i="3"/>
  <c r="O25" i="3"/>
  <c r="O30" i="3" s="1"/>
  <c r="O19" i="3"/>
  <c r="O18" i="3"/>
  <c r="O13" i="3"/>
  <c r="O12" i="3"/>
  <c r="O11" i="3"/>
  <c r="O10" i="3"/>
  <c r="O9" i="3"/>
  <c r="O7" i="3"/>
  <c r="O16" i="3" s="1"/>
  <c r="O32" i="3"/>
  <c r="Y27" i="3"/>
  <c r="Y25" i="3"/>
  <c r="O17" i="3"/>
  <c r="O24" i="3" s="1"/>
  <c r="O8" i="3"/>
  <c r="D56" i="1"/>
  <c r="E94" i="1"/>
  <c r="E90" i="1"/>
  <c r="E71" i="1"/>
  <c r="E70" i="1"/>
  <c r="E66" i="1"/>
  <c r="E56" i="1"/>
  <c r="E51" i="1"/>
  <c r="E18" i="1"/>
  <c r="Y30" i="3" l="1"/>
  <c r="O39" i="3"/>
  <c r="Y39" i="3"/>
  <c r="Y16" i="3"/>
  <c r="E45" i="1"/>
  <c r="E82" i="1"/>
  <c r="E89" i="1"/>
  <c r="E64" i="1"/>
  <c r="E69" i="1"/>
  <c r="E63" i="1"/>
  <c r="E60" i="1"/>
  <c r="C77" i="1"/>
  <c r="C76" i="1"/>
  <c r="A76" i="1"/>
  <c r="K76" i="1" s="1"/>
  <c r="L76" i="1" s="1"/>
  <c r="E50" i="1" l="1"/>
  <c r="E92" i="1"/>
  <c r="E86" i="1"/>
  <c r="E84" i="1"/>
  <c r="E81" i="1"/>
  <c r="E77" i="1"/>
  <c r="E93" i="1"/>
  <c r="E87" i="1"/>
  <c r="E85" i="1"/>
  <c r="E80" i="1"/>
  <c r="E79" i="1"/>
  <c r="E78" i="1"/>
  <c r="E67" i="1"/>
  <c r="E61" i="1"/>
  <c r="E68" i="1"/>
  <c r="E54" i="1"/>
  <c r="E53" i="1"/>
  <c r="E48" i="1"/>
  <c r="E43" i="1"/>
  <c r="E49" i="1"/>
  <c r="E44" i="1"/>
  <c r="E42" i="1"/>
  <c r="E41" i="1"/>
  <c r="E40" i="1"/>
  <c r="E62" i="1"/>
  <c r="D94" i="1"/>
  <c r="C94" i="1"/>
  <c r="A94" i="1"/>
  <c r="K94" i="1" s="1"/>
  <c r="L94" i="1" s="1"/>
  <c r="D92" i="1"/>
  <c r="D93" i="1"/>
  <c r="D91" i="1"/>
  <c r="D89" i="1"/>
  <c r="D90" i="1"/>
  <c r="D88" i="1"/>
  <c r="D84" i="1"/>
  <c r="D85" i="1"/>
  <c r="D86" i="1"/>
  <c r="D87" i="1"/>
  <c r="D83" i="1"/>
  <c r="D78" i="1"/>
  <c r="D79" i="1"/>
  <c r="D80" i="1"/>
  <c r="D81" i="1"/>
  <c r="D77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C93" i="1"/>
  <c r="C92" i="1"/>
  <c r="C91" i="1"/>
  <c r="C90" i="1"/>
  <c r="C89" i="1"/>
  <c r="C88" i="1"/>
  <c r="C87" i="1"/>
  <c r="C86" i="1"/>
  <c r="C85" i="1"/>
  <c r="C84" i="1"/>
  <c r="C83" i="1"/>
  <c r="C81" i="1"/>
  <c r="C80" i="1"/>
  <c r="C79" i="1"/>
  <c r="C78" i="1"/>
  <c r="E16" i="1"/>
  <c r="E15" i="1"/>
  <c r="E14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A93" i="1"/>
  <c r="A92" i="1"/>
  <c r="A91" i="1"/>
  <c r="A90" i="1"/>
  <c r="A89" i="1"/>
  <c r="A88" i="1"/>
  <c r="A87" i="1"/>
  <c r="A86" i="1"/>
  <c r="A85" i="1"/>
  <c r="A84" i="1"/>
  <c r="A83" i="1"/>
  <c r="A81" i="1"/>
  <c r="A80" i="1"/>
  <c r="A79" i="1"/>
  <c r="A78" i="1"/>
  <c r="A77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C56" i="1"/>
  <c r="C54" i="1"/>
  <c r="C53" i="1"/>
  <c r="C52" i="1"/>
  <c r="C51" i="1"/>
  <c r="C50" i="1"/>
  <c r="C49" i="1"/>
  <c r="C48" i="1"/>
  <c r="C47" i="1"/>
  <c r="C44" i="1"/>
  <c r="C43" i="1"/>
  <c r="C42" i="1"/>
  <c r="C41" i="1"/>
  <c r="C40" i="1"/>
  <c r="C39" i="1"/>
  <c r="D54" i="1"/>
  <c r="D53" i="1"/>
  <c r="D52" i="1"/>
  <c r="D51" i="1"/>
  <c r="D50" i="1"/>
  <c r="D49" i="1"/>
  <c r="D48" i="1"/>
  <c r="D47" i="1"/>
  <c r="D44" i="1"/>
  <c r="D43" i="1"/>
  <c r="D42" i="1"/>
  <c r="D41" i="1"/>
  <c r="D40" i="1"/>
  <c r="D39" i="1"/>
  <c r="E34" i="1"/>
  <c r="E33" i="1"/>
  <c r="E32" i="1"/>
  <c r="E31" i="1"/>
  <c r="E29" i="1"/>
  <c r="E28" i="1"/>
  <c r="E27" i="1"/>
  <c r="E26" i="1"/>
  <c r="E25" i="1"/>
  <c r="E24" i="1"/>
  <c r="E23" i="1"/>
  <c r="C34" i="1"/>
  <c r="C33" i="1"/>
  <c r="C32" i="1"/>
  <c r="C31" i="1"/>
  <c r="C30" i="1"/>
  <c r="C29" i="1"/>
  <c r="C28" i="1"/>
  <c r="C27" i="1"/>
  <c r="C26" i="1"/>
  <c r="C25" i="1"/>
  <c r="C24" i="1"/>
  <c r="C23" i="1"/>
  <c r="A56" i="1"/>
  <c r="A54" i="1"/>
  <c r="A53" i="1"/>
  <c r="A52" i="1"/>
  <c r="A51" i="1"/>
  <c r="A50" i="1"/>
  <c r="A49" i="1"/>
  <c r="A48" i="1"/>
  <c r="A47" i="1"/>
  <c r="A44" i="1"/>
  <c r="A43" i="1"/>
  <c r="A42" i="1"/>
  <c r="A41" i="1"/>
  <c r="A40" i="1"/>
  <c r="A39" i="1"/>
  <c r="A34" i="1"/>
  <c r="A33" i="1"/>
  <c r="A32" i="1"/>
  <c r="A31" i="1"/>
  <c r="A30" i="1"/>
  <c r="A29" i="1"/>
  <c r="A28" i="1"/>
  <c r="A27" i="1"/>
  <c r="A26" i="1"/>
  <c r="A25" i="1"/>
  <c r="A24" i="1"/>
  <c r="A23" i="1"/>
  <c r="C16" i="1"/>
  <c r="C15" i="1"/>
  <c r="C14" i="1"/>
  <c r="A19" i="1"/>
  <c r="A18" i="1"/>
  <c r="A16" i="1"/>
  <c r="A15" i="1"/>
  <c r="A14" i="1"/>
  <c r="A13" i="1"/>
  <c r="A12" i="1"/>
  <c r="A10" i="1"/>
  <c r="A9" i="1"/>
  <c r="A8" i="1"/>
  <c r="A7" i="1"/>
  <c r="A6" i="1"/>
  <c r="A5" i="1"/>
  <c r="A4" i="1"/>
  <c r="A3" i="1"/>
  <c r="A2" i="1"/>
  <c r="E47" i="1" l="1"/>
  <c r="E52" i="1"/>
  <c r="E83" i="1"/>
  <c r="E91" i="1"/>
  <c r="E39" i="1"/>
  <c r="E88" i="1"/>
  <c r="E13" i="1"/>
  <c r="E12" i="1"/>
  <c r="E7" i="1"/>
  <c r="E6" i="1"/>
  <c r="E5" i="1"/>
  <c r="E4" i="1"/>
  <c r="E3" i="1"/>
  <c r="K87" i="1" l="1"/>
  <c r="L87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6" i="1"/>
  <c r="L86" i="1" s="1"/>
  <c r="K85" i="1"/>
  <c r="L85" i="1" s="1"/>
  <c r="K84" i="1"/>
  <c r="L84" i="1" s="1"/>
  <c r="K83" i="1"/>
  <c r="L83" i="1" s="1"/>
  <c r="K81" i="1"/>
  <c r="L81" i="1" s="1"/>
  <c r="K80" i="1"/>
  <c r="L80" i="1" s="1"/>
  <c r="K79" i="1"/>
  <c r="L79" i="1" s="1"/>
  <c r="K78" i="1"/>
  <c r="L78" i="1" s="1"/>
  <c r="K77" i="1"/>
  <c r="L77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D3" i="1"/>
  <c r="C13" i="1"/>
  <c r="C12" i="1"/>
  <c r="C8" i="1"/>
  <c r="C9" i="1"/>
  <c r="C10" i="1"/>
  <c r="C7" i="1"/>
  <c r="C4" i="1"/>
  <c r="C5" i="1"/>
  <c r="C6" i="1"/>
  <c r="C3" i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6" i="1"/>
  <c r="L56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23" i="1"/>
  <c r="L23" i="1" s="1"/>
  <c r="K19" i="1"/>
  <c r="L19" i="1" s="1"/>
  <c r="K18" i="1"/>
  <c r="L18" i="1" s="1"/>
  <c r="K16" i="1"/>
  <c r="L16" i="1" s="1"/>
  <c r="K15" i="1"/>
  <c r="L15" i="1" s="1"/>
  <c r="K14" i="1"/>
  <c r="L14" i="1" s="1"/>
  <c r="K13" i="1"/>
  <c r="L13" i="1" s="1"/>
  <c r="K12" i="1"/>
  <c r="L12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</calcChain>
</file>

<file path=xl/sharedStrings.xml><?xml version="1.0" encoding="utf-8"?>
<sst xmlns="http://schemas.openxmlformats.org/spreadsheetml/2006/main" count="745" uniqueCount="273">
  <si>
    <t>日期</t>
  </si>
  <si>
    <t>菜別</t>
  </si>
  <si>
    <t>菜單名稱</t>
  </si>
  <si>
    <t>食材明細</t>
    <phoneticPr fontId="3" type="noConversion"/>
  </si>
  <si>
    <t>重量</t>
    <phoneticPr fontId="3" type="noConversion"/>
  </si>
  <si>
    <t>單位</t>
    <phoneticPr fontId="3" type="noConversion"/>
  </si>
  <si>
    <t>品牌</t>
  </si>
  <si>
    <t>來源</t>
  </si>
  <si>
    <t>檢驗標章</t>
    <phoneticPr fontId="3" type="noConversion"/>
  </si>
  <si>
    <t>標章ID</t>
    <phoneticPr fontId="3" type="noConversion"/>
  </si>
  <si>
    <t>進貨日期</t>
    <phoneticPr fontId="3" type="noConversion"/>
  </si>
  <si>
    <t>保存期限</t>
    <phoneticPr fontId="3" type="noConversion"/>
  </si>
  <si>
    <t>供應商</t>
    <phoneticPr fontId="3" type="noConversion"/>
  </si>
  <si>
    <t>烹調方式</t>
  </si>
  <si>
    <t>全穀根莖類</t>
  </si>
  <si>
    <t>豆魚肉蛋類</t>
  </si>
  <si>
    <t>蔬菜類</t>
  </si>
  <si>
    <t>油脂與堅果類</t>
  </si>
  <si>
    <t>水果類</t>
  </si>
  <si>
    <t>奶類</t>
  </si>
  <si>
    <t>熱量</t>
  </si>
  <si>
    <t>成分標示註解</t>
  </si>
  <si>
    <t>營養師</t>
  </si>
  <si>
    <t>食品技師</t>
  </si>
  <si>
    <t>衛管人員</t>
  </si>
  <si>
    <t>供應商</t>
  </si>
  <si>
    <t>主食</t>
    <phoneticPr fontId="3" type="noConversion"/>
  </si>
  <si>
    <t>kg</t>
    <phoneticPr fontId="3" type="noConversion"/>
  </si>
  <si>
    <t>軒泰</t>
    <phoneticPr fontId="3" type="noConversion"/>
  </si>
  <si>
    <t>主菜</t>
    <phoneticPr fontId="2" type="noConversion"/>
  </si>
  <si>
    <t>副菜</t>
    <phoneticPr fontId="2" type="noConversion"/>
  </si>
  <si>
    <t>青菜</t>
    <phoneticPr fontId="2" type="noConversion"/>
  </si>
  <si>
    <t>湯品</t>
    <phoneticPr fontId="2" type="noConversion"/>
  </si>
  <si>
    <t>蒸</t>
    <phoneticPr fontId="2" type="noConversion"/>
  </si>
  <si>
    <t>煮</t>
    <phoneticPr fontId="2" type="noConversion"/>
  </si>
  <si>
    <t>其他</t>
    <phoneticPr fontId="2" type="noConversion"/>
  </si>
  <si>
    <t>白米飯</t>
    <phoneticPr fontId="2" type="noConversion"/>
  </si>
  <si>
    <t>白米</t>
    <phoneticPr fontId="2" type="noConversion"/>
  </si>
  <si>
    <t>燒</t>
    <phoneticPr fontId="2" type="noConversion"/>
  </si>
  <si>
    <t>炒</t>
    <phoneticPr fontId="2" type="noConversion"/>
  </si>
  <si>
    <t>湯品</t>
    <phoneticPr fontId="2" type="noConversion"/>
  </si>
  <si>
    <t>主菜</t>
    <phoneticPr fontId="2" type="noConversion"/>
  </si>
  <si>
    <t>蒸</t>
    <phoneticPr fontId="2" type="noConversion"/>
  </si>
  <si>
    <t>順隆米行</t>
    <phoneticPr fontId="2" type="noConversion"/>
  </si>
  <si>
    <t>主食</t>
    <phoneticPr fontId="2" type="noConversion"/>
  </si>
  <si>
    <t>包</t>
    <phoneticPr fontId="3" type="noConversion"/>
  </si>
  <si>
    <t>份</t>
    <phoneticPr fontId="3" type="noConversion"/>
  </si>
  <si>
    <t>煮</t>
    <phoneticPr fontId="2" type="noConversion"/>
  </si>
  <si>
    <t>kg</t>
    <phoneticPr fontId="3" type="noConversion"/>
  </si>
  <si>
    <t>炒</t>
    <phoneticPr fontId="2" type="noConversion"/>
  </si>
  <si>
    <t>炒</t>
    <phoneticPr fontId="4" type="noConversion"/>
  </si>
  <si>
    <t>炒</t>
    <phoneticPr fontId="4" type="noConversion"/>
  </si>
  <si>
    <t>煮</t>
    <phoneticPr fontId="4" type="noConversion"/>
  </si>
  <si>
    <t>食材</t>
  </si>
  <si>
    <t>單量(g)</t>
  </si>
  <si>
    <t>數量</t>
  </si>
  <si>
    <t>蒸</t>
    <phoneticPr fontId="3" type="noConversion"/>
  </si>
  <si>
    <t>炒</t>
    <phoneticPr fontId="3" type="noConversion"/>
  </si>
  <si>
    <t>煮</t>
    <phoneticPr fontId="3" type="noConversion"/>
  </si>
  <si>
    <t>蒸</t>
    <phoneticPr fontId="3" type="noConversion"/>
  </si>
  <si>
    <t>炒</t>
    <phoneticPr fontId="3" type="noConversion"/>
  </si>
  <si>
    <t>煮</t>
    <phoneticPr fontId="3" type="noConversion"/>
  </si>
  <si>
    <t>份</t>
    <phoneticPr fontId="3" type="noConversion"/>
  </si>
  <si>
    <t>份</t>
    <phoneticPr fontId="3" type="noConversion"/>
  </si>
  <si>
    <t>聯絡人:   沈妤蓁</t>
    <phoneticPr fontId="4" type="noConversion"/>
  </si>
  <si>
    <t>聯絡電話:  4200919#260  0937351545</t>
    <phoneticPr fontId="4" type="noConversion"/>
  </si>
  <si>
    <t>蘆竹.大華國民小學103學年度第下學期第3週午餐食譜設計表</t>
    <phoneticPr fontId="4" type="noConversion"/>
  </si>
  <si>
    <t>米食</t>
    <phoneticPr fontId="4" type="noConversion"/>
  </si>
  <si>
    <t>糙米飯</t>
    <phoneticPr fontId="4" type="noConversion"/>
  </si>
  <si>
    <t>特餐</t>
    <phoneticPr fontId="4" type="noConversion"/>
  </si>
  <si>
    <t>蕎麥飯</t>
    <phoneticPr fontId="4" type="noConversion"/>
  </si>
  <si>
    <t>米飯</t>
    <phoneticPr fontId="4" type="noConversion"/>
  </si>
  <si>
    <t>一週乾料訂貨</t>
    <phoneticPr fontId="4" type="noConversion"/>
  </si>
  <si>
    <t>用餐人數</t>
    <phoneticPr fontId="4" type="noConversion"/>
  </si>
  <si>
    <t>廠商</t>
    <phoneticPr fontId="4" type="noConversion"/>
  </si>
  <si>
    <t>環保蔬食餐</t>
    <phoneticPr fontId="4" type="noConversion"/>
  </si>
  <si>
    <t>鼓汁干丁</t>
    <phoneticPr fontId="4" type="noConversion"/>
  </si>
  <si>
    <t>百喬</t>
    <phoneticPr fontId="4" type="noConversion"/>
  </si>
  <si>
    <t>四分干丁</t>
    <phoneticPr fontId="4" type="noConversion"/>
  </si>
  <si>
    <t>順隆</t>
    <phoneticPr fontId="4" type="noConversion"/>
  </si>
  <si>
    <t>糙米(先送)</t>
    <phoneticPr fontId="4" type="noConversion"/>
  </si>
  <si>
    <t>日式烏龍麵</t>
    <phoneticPr fontId="4" type="noConversion"/>
  </si>
  <si>
    <t>永豐</t>
    <phoneticPr fontId="4" type="noConversion"/>
  </si>
  <si>
    <t>大烏龍麵</t>
    <phoneticPr fontId="4" type="noConversion"/>
  </si>
  <si>
    <t>民族</t>
    <phoneticPr fontId="4" type="noConversion"/>
  </si>
  <si>
    <t>蕎麥粒(先送)</t>
    <phoneticPr fontId="4" type="noConversion"/>
  </si>
  <si>
    <t>不辣子雞丁</t>
    <phoneticPr fontId="4" type="noConversion"/>
  </si>
  <si>
    <t>超秦</t>
    <phoneticPr fontId="4" type="noConversion"/>
  </si>
  <si>
    <t>雞丁</t>
    <phoneticPr fontId="4" type="noConversion"/>
  </si>
  <si>
    <t>荃珍</t>
    <phoneticPr fontId="4" type="noConversion"/>
  </si>
  <si>
    <t>洋蔥去皮</t>
    <phoneticPr fontId="4" type="noConversion"/>
  </si>
  <si>
    <t>塔香醬爆豬</t>
    <phoneticPr fontId="4" type="noConversion"/>
  </si>
  <si>
    <t>復進</t>
    <phoneticPr fontId="4" type="noConversion"/>
  </si>
  <si>
    <t>肉片</t>
    <phoneticPr fontId="4" type="noConversion"/>
  </si>
  <si>
    <t>自立</t>
    <phoneticPr fontId="4" type="noConversion"/>
  </si>
  <si>
    <t>花枝排</t>
    <phoneticPr fontId="4" type="noConversion"/>
  </si>
  <si>
    <t>安得利</t>
    <phoneticPr fontId="4" type="noConversion"/>
  </si>
  <si>
    <t>花枝排cas</t>
    <phoneticPr fontId="4" type="noConversion"/>
  </si>
  <si>
    <t>青椒</t>
    <phoneticPr fontId="4" type="noConversion"/>
  </si>
  <si>
    <t>全國</t>
    <phoneticPr fontId="4" type="noConversion"/>
  </si>
  <si>
    <t>黑豆鼓</t>
    <phoneticPr fontId="4" type="noConversion"/>
  </si>
  <si>
    <t>大白菜</t>
    <phoneticPr fontId="4" type="noConversion"/>
  </si>
  <si>
    <t>彩椒</t>
    <phoneticPr fontId="4" type="noConversion"/>
  </si>
  <si>
    <t>青蔥</t>
    <phoneticPr fontId="4" type="noConversion"/>
  </si>
  <si>
    <t>九層塔</t>
    <phoneticPr fontId="4" type="noConversion"/>
  </si>
  <si>
    <t>新北</t>
    <phoneticPr fontId="4" type="noConversion"/>
  </si>
  <si>
    <t>紅蘿蔔絲</t>
    <phoneticPr fontId="4" type="noConversion"/>
  </si>
  <si>
    <t>紅蘿蔔片</t>
    <phoneticPr fontId="4" type="noConversion"/>
  </si>
  <si>
    <t>辛春成</t>
    <phoneticPr fontId="4" type="noConversion"/>
  </si>
  <si>
    <t>生香菇</t>
    <phoneticPr fontId="4" type="noConversion"/>
  </si>
  <si>
    <t>家煥</t>
    <phoneticPr fontId="4" type="noConversion"/>
  </si>
  <si>
    <t>紅小椒</t>
    <phoneticPr fontId="4" type="noConversion"/>
  </si>
  <si>
    <t>肉絲</t>
    <phoneticPr fontId="4" type="noConversion"/>
  </si>
  <si>
    <t>蒜片</t>
    <phoneticPr fontId="4" type="noConversion"/>
  </si>
  <si>
    <t>禾信行</t>
    <phoneticPr fontId="4" type="noConversion"/>
  </si>
  <si>
    <t>柴魚片600G</t>
    <phoneticPr fontId="4" type="noConversion"/>
  </si>
  <si>
    <t>小計</t>
    <phoneticPr fontId="4" type="noConversion"/>
  </si>
  <si>
    <t>田園四色</t>
    <phoneticPr fontId="4" type="noConversion"/>
  </si>
  <si>
    <t>福國</t>
    <phoneticPr fontId="4" type="noConversion"/>
  </si>
  <si>
    <t>玉米粒</t>
    <phoneticPr fontId="4" type="noConversion"/>
  </si>
  <si>
    <t>油蔥蒸蛋</t>
    <phoneticPr fontId="4" type="noConversion"/>
  </si>
  <si>
    <t>禾品</t>
    <phoneticPr fontId="4" type="noConversion"/>
  </si>
  <si>
    <t>洗選蛋</t>
    <phoneticPr fontId="4" type="noConversion"/>
  </si>
  <si>
    <t>紅燒肉豆腐</t>
    <phoneticPr fontId="4" type="noConversion"/>
  </si>
  <si>
    <t>紅燒肉豆腐30g</t>
    <phoneticPr fontId="4" type="noConversion"/>
  </si>
  <si>
    <t>蘿蔔燒麵輪</t>
    <phoneticPr fontId="4" type="noConversion"/>
  </si>
  <si>
    <t>合豐</t>
    <phoneticPr fontId="4" type="noConversion"/>
  </si>
  <si>
    <t>白蘿蔔</t>
    <phoneticPr fontId="4" type="noConversion"/>
  </si>
  <si>
    <t>螞蟻上樹</t>
    <phoneticPr fontId="4" type="noConversion"/>
  </si>
  <si>
    <t>冬粉</t>
    <phoneticPr fontId="4" type="noConversion"/>
  </si>
  <si>
    <t>聯宏</t>
    <phoneticPr fontId="4" type="noConversion"/>
  </si>
  <si>
    <t>青豆仁</t>
    <phoneticPr fontId="4" type="noConversion"/>
  </si>
  <si>
    <t>紅蘿蔔丁</t>
    <phoneticPr fontId="4" type="noConversion"/>
  </si>
  <si>
    <t>高麗菜</t>
    <phoneticPr fontId="4" type="noConversion"/>
  </si>
  <si>
    <t>紅蘿蔔小丁</t>
    <phoneticPr fontId="4" type="noConversion"/>
  </si>
  <si>
    <t>福隆</t>
    <phoneticPr fontId="4" type="noConversion"/>
  </si>
  <si>
    <t>油蔥酥600g</t>
    <phoneticPr fontId="4" type="noConversion"/>
  </si>
  <si>
    <t>1包</t>
    <phoneticPr fontId="4" type="noConversion"/>
  </si>
  <si>
    <t>宏旭</t>
    <phoneticPr fontId="4" type="noConversion"/>
  </si>
  <si>
    <t>木耳絲</t>
    <phoneticPr fontId="4" type="noConversion"/>
  </si>
  <si>
    <t>小麵輪(先送)</t>
    <phoneticPr fontId="4" type="noConversion"/>
  </si>
  <si>
    <t>絞肉</t>
    <phoneticPr fontId="4" type="noConversion"/>
  </si>
  <si>
    <t>佑豐</t>
    <phoneticPr fontId="4" type="noConversion"/>
  </si>
  <si>
    <t>馬鈴薯去皮</t>
    <phoneticPr fontId="4" type="noConversion"/>
  </si>
  <si>
    <t>滷味滷包</t>
    <phoneticPr fontId="4" type="noConversion"/>
  </si>
  <si>
    <t>家換</t>
    <phoneticPr fontId="4" type="noConversion"/>
  </si>
  <si>
    <t>蒜末</t>
    <phoneticPr fontId="4" type="noConversion"/>
  </si>
  <si>
    <t>芹菜</t>
    <phoneticPr fontId="4" type="noConversion"/>
  </si>
  <si>
    <t>青菜</t>
    <phoneticPr fontId="4" type="noConversion"/>
  </si>
  <si>
    <t>大陸A菜</t>
    <phoneticPr fontId="4" type="noConversion"/>
  </si>
  <si>
    <t>有機青菜</t>
    <phoneticPr fontId="4" type="noConversion"/>
  </si>
  <si>
    <t>市農會</t>
    <phoneticPr fontId="4" type="noConversion"/>
  </si>
  <si>
    <t>有機小松菜37k</t>
    <phoneticPr fontId="4" type="noConversion"/>
  </si>
  <si>
    <t>菠菜</t>
    <phoneticPr fontId="4" type="noConversion"/>
  </si>
  <si>
    <t>有機高麗菜37k</t>
    <phoneticPr fontId="4" type="noConversion"/>
  </si>
  <si>
    <t>圓福</t>
    <phoneticPr fontId="4" type="noConversion"/>
  </si>
  <si>
    <t>綠豆芽</t>
    <phoneticPr fontId="4" type="noConversion"/>
  </si>
  <si>
    <t>韭菜</t>
    <phoneticPr fontId="4" type="noConversion"/>
  </si>
  <si>
    <t>菠菜鮮菇湯</t>
    <phoneticPr fontId="4" type="noConversion"/>
  </si>
  <si>
    <t>鮑魚菇</t>
    <phoneticPr fontId="4" type="noConversion"/>
  </si>
  <si>
    <t>酸菜豬血湯</t>
    <phoneticPr fontId="4" type="noConversion"/>
  </si>
  <si>
    <t xml:space="preserve"> 阿郎</t>
    <phoneticPr fontId="4" type="noConversion"/>
  </si>
  <si>
    <t>酸菜心絲</t>
    <phoneticPr fontId="4" type="noConversion"/>
  </si>
  <si>
    <t>蕃茄蔬菜蛋花湯</t>
    <phoneticPr fontId="4" type="noConversion"/>
  </si>
  <si>
    <t>大蕃茄</t>
    <phoneticPr fontId="4" type="noConversion"/>
  </si>
  <si>
    <t>四寶甜湯</t>
    <phoneticPr fontId="4" type="noConversion"/>
  </si>
  <si>
    <t>華順</t>
    <phoneticPr fontId="4" type="noConversion"/>
  </si>
  <si>
    <t>綠豆(先送)</t>
    <phoneticPr fontId="4" type="noConversion"/>
  </si>
  <si>
    <t>紫菜豆腐湯</t>
    <phoneticPr fontId="4" type="noConversion"/>
  </si>
  <si>
    <t>紫菜100g</t>
    <phoneticPr fontId="4" type="noConversion"/>
  </si>
  <si>
    <t>阿郎</t>
    <phoneticPr fontId="4" type="noConversion"/>
  </si>
  <si>
    <t>豬血</t>
    <phoneticPr fontId="4" type="noConversion"/>
  </si>
  <si>
    <t>大花豆(先送)</t>
    <phoneticPr fontId="4" type="noConversion"/>
  </si>
  <si>
    <t>新明</t>
    <phoneticPr fontId="4" type="noConversion"/>
  </si>
  <si>
    <t>豆腐2K</t>
    <phoneticPr fontId="4" type="noConversion"/>
  </si>
  <si>
    <t>金針菇</t>
    <phoneticPr fontId="4" type="noConversion"/>
  </si>
  <si>
    <t>薑絲</t>
    <phoneticPr fontId="4" type="noConversion"/>
  </si>
  <si>
    <t>和信行</t>
    <phoneticPr fontId="4" type="noConversion"/>
  </si>
  <si>
    <t>麥片(先送)</t>
    <phoneticPr fontId="4" type="noConversion"/>
  </si>
  <si>
    <t>豐輝</t>
    <phoneticPr fontId="4" type="noConversion"/>
  </si>
  <si>
    <t>牛頭牌沙茶醬</t>
    <phoneticPr fontId="4" type="noConversion"/>
  </si>
  <si>
    <t>雞架(切)</t>
    <phoneticPr fontId="4" type="noConversion"/>
  </si>
  <si>
    <t>禾豐</t>
    <phoneticPr fontId="4" type="noConversion"/>
  </si>
  <si>
    <t>QQ結(先送)</t>
    <phoneticPr fontId="4" type="noConversion"/>
  </si>
  <si>
    <t>日陞</t>
    <phoneticPr fontId="4" type="noConversion"/>
  </si>
  <si>
    <t>二砂</t>
    <phoneticPr fontId="4" type="noConversion"/>
  </si>
  <si>
    <t>雅可樂多</t>
    <phoneticPr fontId="4" type="noConversion"/>
  </si>
  <si>
    <t>養樂多優酪乳-蘆竹</t>
    <phoneticPr fontId="4" type="noConversion"/>
  </si>
  <si>
    <t>養樂多鮮乳-大華</t>
    <phoneticPr fontId="4" type="noConversion"/>
  </si>
  <si>
    <t>水果</t>
    <phoneticPr fontId="4" type="noConversion"/>
  </si>
  <si>
    <t>熱量</t>
    <phoneticPr fontId="4" type="noConversion"/>
  </si>
  <si>
    <t>全穀根莖類</t>
    <phoneticPr fontId="4" type="noConversion"/>
  </si>
  <si>
    <t>熱量</t>
    <phoneticPr fontId="4" type="noConversion"/>
  </si>
  <si>
    <t>蔬菜類</t>
    <phoneticPr fontId="4" type="noConversion"/>
  </si>
  <si>
    <t>乳品類</t>
    <phoneticPr fontId="4" type="noConversion"/>
  </si>
  <si>
    <t>水果類</t>
    <phoneticPr fontId="4" type="noConversion"/>
  </si>
  <si>
    <t>豆魚肉蛋類</t>
    <phoneticPr fontId="4" type="noConversion"/>
  </si>
  <si>
    <t>油脂堅果種子類</t>
    <phoneticPr fontId="4" type="noConversion"/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</si>
  <si>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  <charset val="136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  <charset val="136"/>
      </rPr>
      <t>若有調動敬請見諒</t>
    </r>
    <phoneticPr fontId="4" type="noConversion"/>
  </si>
  <si>
    <t>炒</t>
    <phoneticPr fontId="2" type="noConversion"/>
  </si>
  <si>
    <t>乳品</t>
    <phoneticPr fontId="3" type="noConversion"/>
  </si>
  <si>
    <t>油品</t>
    <phoneticPr fontId="4" type="noConversion"/>
  </si>
  <si>
    <t>油品</t>
    <phoneticPr fontId="4" type="noConversion"/>
  </si>
  <si>
    <t>大豆沙拉油</t>
    <phoneticPr fontId="4" type="noConversion"/>
  </si>
  <si>
    <t>大豆沙拉油</t>
    <phoneticPr fontId="4" type="noConversion"/>
  </si>
  <si>
    <t>18L/桶</t>
    <phoneticPr fontId="4" type="noConversion"/>
  </si>
  <si>
    <t>台糖/美食家</t>
    <phoneticPr fontId="4" type="noConversion"/>
  </si>
  <si>
    <t>台糖/美食家</t>
    <phoneticPr fontId="4" type="noConversion"/>
  </si>
  <si>
    <t>日陞</t>
    <phoneticPr fontId="4" type="noConversion"/>
  </si>
  <si>
    <t>軒泰</t>
    <phoneticPr fontId="3" type="noConversion"/>
  </si>
  <si>
    <t>調味品</t>
    <phoneticPr fontId="4" type="noConversion"/>
  </si>
  <si>
    <t>調味品</t>
    <phoneticPr fontId="4" type="noConversion"/>
  </si>
  <si>
    <t>食鹽</t>
    <phoneticPr fontId="4" type="noConversion"/>
  </si>
  <si>
    <t>包</t>
    <phoneticPr fontId="4" type="noConversion"/>
  </si>
  <si>
    <t>台鹽</t>
    <phoneticPr fontId="4" type="noConversion"/>
  </si>
  <si>
    <t>台鹽</t>
    <phoneticPr fontId="4" type="noConversion"/>
  </si>
  <si>
    <t>醬油</t>
    <phoneticPr fontId="4" type="noConversion"/>
  </si>
  <si>
    <t>醬油</t>
    <phoneticPr fontId="4" type="noConversion"/>
  </si>
  <si>
    <t>6KG/桶</t>
    <phoneticPr fontId="4" type="noConversion"/>
  </si>
  <si>
    <t>統一/金蘭</t>
    <phoneticPr fontId="4" type="noConversion"/>
  </si>
  <si>
    <t>羿淳</t>
    <phoneticPr fontId="4" type="noConversion"/>
  </si>
  <si>
    <t>羿淳</t>
    <phoneticPr fontId="4" type="noConversion"/>
  </si>
  <si>
    <t>蒸</t>
    <phoneticPr fontId="2" type="noConversion"/>
  </si>
  <si>
    <t>桶</t>
    <phoneticPr fontId="3" type="noConversion"/>
  </si>
  <si>
    <t>軒泰</t>
    <phoneticPr fontId="3" type="noConversion"/>
  </si>
  <si>
    <t>日陞</t>
    <phoneticPr fontId="4" type="noConversion"/>
  </si>
  <si>
    <t>軒泰</t>
    <phoneticPr fontId="3" type="noConversion"/>
  </si>
  <si>
    <t>調味品</t>
    <phoneticPr fontId="4" type="noConversion"/>
  </si>
  <si>
    <t>食鹽</t>
    <phoneticPr fontId="4" type="noConversion"/>
  </si>
  <si>
    <t>包</t>
    <phoneticPr fontId="4" type="noConversion"/>
  </si>
  <si>
    <t>台鹽</t>
    <phoneticPr fontId="4" type="noConversion"/>
  </si>
  <si>
    <t>調味品</t>
    <phoneticPr fontId="4" type="noConversion"/>
  </si>
  <si>
    <t>醬油</t>
    <phoneticPr fontId="4" type="noConversion"/>
  </si>
  <si>
    <t>6KG/桶</t>
    <phoneticPr fontId="4" type="noConversion"/>
  </si>
  <si>
    <t>統一/金蘭</t>
    <phoneticPr fontId="4" type="noConversion"/>
  </si>
  <si>
    <t>羿淳</t>
    <phoneticPr fontId="4" type="noConversion"/>
  </si>
  <si>
    <t>油品</t>
    <phoneticPr fontId="4" type="noConversion"/>
  </si>
  <si>
    <t>大豆沙拉油</t>
    <phoneticPr fontId="4" type="noConversion"/>
  </si>
  <si>
    <t>18L/桶</t>
    <phoneticPr fontId="4" type="noConversion"/>
  </si>
  <si>
    <t>台糖/美食家</t>
    <phoneticPr fontId="4" type="noConversion"/>
  </si>
  <si>
    <t>日陞</t>
    <phoneticPr fontId="4" type="noConversion"/>
  </si>
  <si>
    <t>軒泰</t>
    <phoneticPr fontId="3" type="noConversion"/>
  </si>
  <si>
    <t>cas</t>
    <phoneticPr fontId="3" type="noConversion"/>
  </si>
  <si>
    <t>haccp</t>
    <phoneticPr fontId="3" type="noConversion"/>
  </si>
  <si>
    <t>魚板絲(粗)</t>
    <phoneticPr fontId="4" type="noConversion"/>
  </si>
  <si>
    <t>燒</t>
    <phoneticPr fontId="2" type="noConversion"/>
  </si>
  <si>
    <t>水果</t>
    <phoneticPr fontId="2" type="noConversion"/>
  </si>
  <si>
    <t>炸</t>
    <phoneticPr fontId="3" type="noConversion"/>
  </si>
  <si>
    <t>燒</t>
    <phoneticPr fontId="3" type="noConversion"/>
  </si>
  <si>
    <t>包</t>
    <phoneticPr fontId="3" type="noConversion"/>
  </si>
  <si>
    <t>油品</t>
    <phoneticPr fontId="4" type="noConversion"/>
  </si>
  <si>
    <t>大豆沙拉油</t>
    <phoneticPr fontId="4" type="noConversion"/>
  </si>
  <si>
    <t>18L/桶</t>
    <phoneticPr fontId="4" type="noConversion"/>
  </si>
  <si>
    <t>台糖/美食家</t>
    <phoneticPr fontId="4" type="noConversion"/>
  </si>
  <si>
    <t>日陞</t>
    <phoneticPr fontId="4" type="noConversion"/>
  </si>
  <si>
    <t>軒泰</t>
    <phoneticPr fontId="3" type="noConversion"/>
  </si>
  <si>
    <t>調味品</t>
    <phoneticPr fontId="4" type="noConversion"/>
  </si>
  <si>
    <t>醬油</t>
    <phoneticPr fontId="4" type="noConversion"/>
  </si>
  <si>
    <t>6KG/桶</t>
    <phoneticPr fontId="4" type="noConversion"/>
  </si>
  <si>
    <t>統一/金蘭</t>
    <phoneticPr fontId="4" type="noConversion"/>
  </si>
  <si>
    <t>羿淳</t>
    <phoneticPr fontId="4" type="noConversion"/>
  </si>
  <si>
    <t>軒泰</t>
    <phoneticPr fontId="3" type="noConversion"/>
  </si>
  <si>
    <t>炒</t>
    <phoneticPr fontId="3" type="noConversion"/>
  </si>
  <si>
    <t>板</t>
    <phoneticPr fontId="3" type="noConversion"/>
  </si>
  <si>
    <t>18L/桶</t>
    <phoneticPr fontId="4" type="noConversion"/>
  </si>
  <si>
    <t>食鹽</t>
    <phoneticPr fontId="4" type="noConversion"/>
  </si>
  <si>
    <t>包</t>
    <phoneticPr fontId="4" type="noConversion"/>
  </si>
  <si>
    <t>6KG/桶</t>
    <phoneticPr fontId="4" type="noConversion"/>
  </si>
  <si>
    <t>統一/金蘭</t>
    <phoneticPr fontId="4" type="noConversion"/>
  </si>
  <si>
    <t>cas</t>
    <phoneticPr fontId="3" type="noConversion"/>
  </si>
  <si>
    <t>份</t>
    <phoneticPr fontId="3" type="noConversion"/>
  </si>
  <si>
    <t>軒泰</t>
    <phoneticPr fontId="4" type="noConversion"/>
  </si>
  <si>
    <t>表單設計：軒泰食品                營養師: 沈妤蓁                                       午餐秘書:                                         主任:                                            校長: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</si>
</sst>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0_);[Red]\(0\)"/>
    <numFmt numFmtId="177" formatCode="0.0_ "/>
    <numFmt numFmtId="178" formatCode="m&quot;月&quot;d&quot;日(一)&quot;"/>
    <numFmt numFmtId="179" formatCode="m&quot;月&quot;d&quot;日(二)&quot;"/>
    <numFmt numFmtId="180" formatCode="m&quot;月&quot;d&quot;日(三)&quot;"/>
    <numFmt numFmtId="181" formatCode="m&quot;月&quot;d&quot;日(四)&quot;"/>
    <numFmt numFmtId="182" formatCode="m&quot;月&quot;d&quot;日(五)&quot;"/>
    <numFmt numFmtId="183" formatCode="#,###&quot;人&quot;"/>
    <numFmt numFmtId="184" formatCode="0.0_);[Red]\(0.0\)"/>
    <numFmt numFmtId="185" formatCode="0_ "/>
    <numFmt numFmtId="186" formatCode="#,###&quot;包&quot;"/>
    <numFmt numFmtId="187" formatCode="#,###&quot;份&quot;"/>
    <numFmt numFmtId="188" formatCode="#,###.0&quot;份&quot;"/>
    <numFmt numFmtId="189" formatCode="###&quot;大卡&quot;"/>
    <numFmt numFmtId="190" formatCode="0.0"/>
    <numFmt numFmtId="191" formatCode="m&quot;月&quot;d&quot;日&quot;"/>
    <numFmt numFmtId="192" formatCode="#,###&quot;個&quot;&quot;當&quot;&quot;天&quot;"/>
    <numFmt numFmtId="193" formatCode="#,###&quot;瓶&quot;"/>
    <numFmt numFmtId="194" formatCode="#,###&quot;個&quot;"/>
    <numFmt numFmtId="195" formatCode="0;_䰀"/>
    <numFmt numFmtId="196" formatCode="##,##0&quot;板&quot;"/>
    <numFmt numFmtId="197" formatCode="#,###&quot;兩&quot;"/>
  </numFmts>
  <fonts count="5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4"/>
      <name val="標楷體"/>
      <family val="4"/>
      <charset val="136"/>
    </font>
    <font>
      <b/>
      <sz val="24"/>
      <name val="標楷體"/>
      <family val="4"/>
      <charset val="136"/>
    </font>
    <font>
      <b/>
      <sz val="14"/>
      <name val="新細明體"/>
      <family val="1"/>
      <charset val="136"/>
    </font>
    <font>
      <b/>
      <sz val="17"/>
      <name val="標楷體"/>
      <family val="4"/>
      <charset val="136"/>
    </font>
    <font>
      <sz val="8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7"/>
      <name val="標楷體"/>
      <family val="4"/>
      <charset val="136"/>
    </font>
    <font>
      <sz val="17"/>
      <name val="新細明體"/>
      <family val="1"/>
      <charset val="136"/>
    </font>
    <font>
      <sz val="16"/>
      <color indexed="8"/>
      <name val="標楷體"/>
      <family val="4"/>
      <charset val="136"/>
    </font>
    <font>
      <sz val="17"/>
      <color indexed="8"/>
      <name val="標楷體"/>
      <family val="4"/>
      <charset val="136"/>
    </font>
    <font>
      <sz val="16"/>
      <color indexed="1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name val="Times New Roman"/>
      <family val="1"/>
    </font>
    <font>
      <sz val="16"/>
      <color theme="1"/>
      <name val="標楷體"/>
      <family val="4"/>
      <charset val="136"/>
    </font>
    <font>
      <b/>
      <sz val="16"/>
      <name val="標楷體"/>
      <family val="4"/>
      <charset val="136"/>
    </font>
    <font>
      <sz val="17"/>
      <color indexed="10"/>
      <name val="標楷體"/>
      <family val="4"/>
      <charset val="136"/>
    </font>
    <font>
      <b/>
      <i/>
      <sz val="18"/>
      <color indexed="10"/>
      <name val="標楷體"/>
      <family val="4"/>
      <charset val="136"/>
    </font>
    <font>
      <b/>
      <i/>
      <sz val="18"/>
      <color indexed="10"/>
      <name val="Times New Roman"/>
      <family val="1"/>
    </font>
    <font>
      <b/>
      <i/>
      <sz val="22"/>
      <color indexed="10"/>
      <name val="標楷體"/>
      <family val="4"/>
      <charset val="136"/>
    </font>
    <font>
      <i/>
      <sz val="22"/>
      <color indexed="10"/>
      <name val="標楷體"/>
      <family val="4"/>
      <charset val="136"/>
    </font>
    <font>
      <i/>
      <sz val="2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7"/>
      <color indexed="17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10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8"/>
      <color indexed="1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8"/>
      <color indexed="8"/>
      <name val="Times New Roman"/>
      <family val="1"/>
    </font>
    <font>
      <sz val="17"/>
      <color indexed="18"/>
      <name val="標楷體"/>
      <family val="4"/>
      <charset val="136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標楷體"/>
      <family val="4"/>
      <charset val="136"/>
    </font>
    <font>
      <sz val="17"/>
      <color indexed="12"/>
      <name val="標楷體"/>
      <family val="4"/>
      <charset val="136"/>
    </font>
    <font>
      <sz val="16"/>
      <color indexed="10"/>
      <name val="Times New Roman"/>
      <family val="1"/>
    </font>
    <font>
      <b/>
      <sz val="17"/>
      <color indexed="30"/>
      <name val="標楷體"/>
      <family val="4"/>
      <charset val="136"/>
    </font>
    <font>
      <i/>
      <sz val="8"/>
      <color indexed="8"/>
      <name val="標楷體"/>
      <family val="4"/>
      <charset val="136"/>
    </font>
    <font>
      <b/>
      <i/>
      <sz val="12"/>
      <color indexed="8"/>
      <name val="標楷體"/>
      <family val="4"/>
      <charset val="136"/>
    </font>
    <font>
      <i/>
      <sz val="12"/>
      <color indexed="8"/>
      <name val="標楷體"/>
      <family val="4"/>
      <charset val="136"/>
    </font>
    <font>
      <i/>
      <sz val="12"/>
      <color indexed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64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83">
    <xf numFmtId="0" fontId="0" fillId="0" borderId="0" xfId="0">
      <alignment vertical="center"/>
    </xf>
    <xf numFmtId="49" fontId="0" fillId="2" borderId="0" xfId="0" applyNumberFormat="1" applyFill="1">
      <alignment vertical="center"/>
    </xf>
    <xf numFmtId="49" fontId="0" fillId="2" borderId="0" xfId="0" applyNumberForma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4" borderId="0" xfId="0" applyNumberFormat="1" applyFill="1">
      <alignment vertical="center"/>
    </xf>
    <xf numFmtId="14" fontId="1" fillId="4" borderId="0" xfId="0" applyNumberFormat="1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3" borderId="0" xfId="0" applyFill="1">
      <alignment vertical="center"/>
    </xf>
    <xf numFmtId="49" fontId="3" fillId="5" borderId="0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Border="1">
      <alignment vertical="center"/>
    </xf>
    <xf numFmtId="0" fontId="3" fillId="0" borderId="0" xfId="0" applyFont="1">
      <alignment vertical="center"/>
    </xf>
    <xf numFmtId="49" fontId="3" fillId="6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Fill="1" applyBorder="1" applyAlignment="1">
      <alignment horizontal="left" vertical="center"/>
    </xf>
    <xf numFmtId="49" fontId="7" fillId="5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8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83" fontId="12" fillId="7" borderId="1" xfId="2" applyNumberFormat="1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/>
    </xf>
    <xf numFmtId="185" fontId="16" fillId="0" borderId="1" xfId="0" applyNumberFormat="1" applyFont="1" applyFill="1" applyBorder="1" applyAlignment="1">
      <alignment horizontal="center" vertical="center" shrinkToFit="1"/>
    </xf>
    <xf numFmtId="177" fontId="16" fillId="0" borderId="31" xfId="0" applyNumberFormat="1" applyFont="1" applyFill="1" applyBorder="1" applyAlignment="1">
      <alignment horizontal="center" vertical="center" shrinkToFit="1"/>
    </xf>
    <xf numFmtId="177" fontId="16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vertical="center" shrinkToFi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left" vertical="center" shrinkToFit="1"/>
    </xf>
    <xf numFmtId="0" fontId="19" fillId="0" borderId="36" xfId="0" applyFont="1" applyFill="1" applyBorder="1" applyAlignment="1">
      <alignment vertical="center"/>
    </xf>
    <xf numFmtId="0" fontId="20" fillId="0" borderId="1" xfId="2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left" vertical="center" shrinkToFit="1"/>
    </xf>
    <xf numFmtId="0" fontId="17" fillId="0" borderId="1" xfId="2" applyFont="1" applyFill="1" applyBorder="1" applyAlignment="1">
      <alignment vertical="center" shrinkToFit="1"/>
    </xf>
    <xf numFmtId="0" fontId="17" fillId="0" borderId="1" xfId="2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left" vertical="center" shrinkToFit="1"/>
    </xf>
    <xf numFmtId="0" fontId="19" fillId="0" borderId="37" xfId="0" applyFont="1" applyFill="1" applyBorder="1" applyAlignment="1">
      <alignment horizontal="left" vertical="center" shrinkToFit="1"/>
    </xf>
    <xf numFmtId="0" fontId="19" fillId="0" borderId="38" xfId="0" applyFont="1" applyFill="1" applyBorder="1" applyAlignment="1">
      <alignment vertical="center"/>
    </xf>
    <xf numFmtId="0" fontId="17" fillId="0" borderId="1" xfId="0" applyFont="1" applyBorder="1" applyAlignment="1">
      <alignment horizontal="left" shrinkToFit="1"/>
    </xf>
    <xf numFmtId="0" fontId="17" fillId="0" borderId="5" xfId="0" applyFont="1" applyFill="1" applyBorder="1" applyAlignment="1">
      <alignment horizontal="left" vertical="center" shrinkToFit="1"/>
    </xf>
    <xf numFmtId="0" fontId="19" fillId="0" borderId="36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88" fontId="14" fillId="0" borderId="18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88" fontId="14" fillId="0" borderId="1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49" fontId="27" fillId="0" borderId="45" xfId="0" applyNumberFormat="1" applyFont="1" applyBorder="1" applyAlignment="1"/>
    <xf numFmtId="49" fontId="29" fillId="0" borderId="46" xfId="0" applyNumberFormat="1" applyFont="1" applyBorder="1" applyAlignment="1"/>
    <xf numFmtId="0" fontId="29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left" vertical="center" shrinkToFit="1"/>
    </xf>
    <xf numFmtId="19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left" vertical="center" shrinkToFit="1"/>
    </xf>
    <xf numFmtId="0" fontId="15" fillId="0" borderId="4" xfId="0" applyFont="1" applyBorder="1" applyAlignment="1">
      <alignment horizontal="center" shrinkToFit="1"/>
    </xf>
    <xf numFmtId="187" fontId="2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/>
    </xf>
    <xf numFmtId="0" fontId="33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255" shrinkToFit="1"/>
    </xf>
    <xf numFmtId="0" fontId="12" fillId="0" borderId="51" xfId="0" applyFont="1" applyFill="1" applyBorder="1" applyAlignment="1">
      <alignment horizontal="center" vertical="center" shrinkToFit="1"/>
    </xf>
    <xf numFmtId="183" fontId="12" fillId="7" borderId="25" xfId="2" applyNumberFormat="1" applyFont="1" applyFill="1" applyBorder="1" applyAlignment="1">
      <alignment horizontal="center" vertical="center" shrinkToFit="1"/>
    </xf>
    <xf numFmtId="191" fontId="12" fillId="0" borderId="36" xfId="0" applyNumberFormat="1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1" fontId="15" fillId="0" borderId="2" xfId="0" applyNumberFormat="1" applyFont="1" applyFill="1" applyBorder="1" applyAlignment="1">
      <alignment horizontal="center" vertical="center" shrinkToFit="1"/>
    </xf>
    <xf numFmtId="0" fontId="35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shrinkToFit="1"/>
    </xf>
    <xf numFmtId="1" fontId="15" fillId="0" borderId="4" xfId="0" applyNumberFormat="1" applyFont="1" applyBorder="1" applyAlignment="1">
      <alignment horizontal="center" shrinkToFit="1"/>
    </xf>
    <xf numFmtId="177" fontId="16" fillId="0" borderId="4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vertical="center" wrapText="1"/>
    </xf>
    <xf numFmtId="185" fontId="16" fillId="0" borderId="25" xfId="0" applyNumberFormat="1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left" vertical="center" shrinkToFit="1"/>
    </xf>
    <xf numFmtId="185" fontId="16" fillId="0" borderId="31" xfId="0" applyNumberFormat="1" applyFont="1" applyFill="1" applyBorder="1" applyAlignment="1">
      <alignment horizontal="center" vertical="center" shrinkToFit="1"/>
    </xf>
    <xf numFmtId="187" fontId="16" fillId="0" borderId="4" xfId="0" applyNumberFormat="1" applyFont="1" applyFill="1" applyBorder="1" applyAlignment="1">
      <alignment horizontal="center" vertical="center" shrinkToFit="1"/>
    </xf>
    <xf numFmtId="184" fontId="16" fillId="0" borderId="1" xfId="0" applyNumberFormat="1" applyFont="1" applyFill="1" applyBorder="1" applyAlignment="1">
      <alignment horizontal="center" vertical="center"/>
    </xf>
    <xf numFmtId="49" fontId="19" fillId="0" borderId="49" xfId="0" applyNumberFormat="1" applyFont="1" applyBorder="1" applyAlignment="1">
      <alignment vertical="center"/>
    </xf>
    <xf numFmtId="185" fontId="15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85" fontId="16" fillId="0" borderId="4" xfId="0" applyNumberFormat="1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left" vertical="center" shrinkToFit="1"/>
    </xf>
    <xf numFmtId="184" fontId="35" fillId="5" borderId="12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86" fontId="16" fillId="0" borderId="4" xfId="0" applyNumberFormat="1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left" vertical="center" shrinkToFit="1"/>
    </xf>
    <xf numFmtId="0" fontId="16" fillId="0" borderId="32" xfId="0" applyFont="1" applyFill="1" applyBorder="1" applyAlignment="1">
      <alignment horizontal="left" vertical="center" shrinkToFit="1"/>
    </xf>
    <xf numFmtId="176" fontId="33" fillId="0" borderId="12" xfId="0" applyNumberFormat="1" applyFont="1" applyFill="1" applyBorder="1" applyAlignment="1">
      <alignment horizontal="center" vertical="center" shrinkToFit="1"/>
    </xf>
    <xf numFmtId="177" fontId="16" fillId="0" borderId="25" xfId="0" applyNumberFormat="1" applyFont="1" applyFill="1" applyBorder="1" applyAlignment="1">
      <alignment horizontal="center" vertical="center" shrinkToFit="1"/>
    </xf>
    <xf numFmtId="0" fontId="39" fillId="0" borderId="1" xfId="0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vertical="center"/>
    </xf>
    <xf numFmtId="0" fontId="40" fillId="0" borderId="2" xfId="0" applyFont="1" applyFill="1" applyBorder="1" applyAlignment="1">
      <alignment horizontal="center" shrinkToFit="1"/>
    </xf>
    <xf numFmtId="187" fontId="21" fillId="0" borderId="31" xfId="0" applyNumberFormat="1" applyFont="1" applyFill="1" applyBorder="1" applyAlignment="1">
      <alignment horizontal="center" vertical="center" shrinkToFit="1"/>
    </xf>
    <xf numFmtId="0" fontId="35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left" vertical="center"/>
    </xf>
    <xf numFmtId="0" fontId="35" fillId="0" borderId="4" xfId="0" applyFont="1" applyBorder="1" applyAlignment="1">
      <alignment horizontal="center" shrinkToFit="1"/>
    </xf>
    <xf numFmtId="0" fontId="41" fillId="0" borderId="1" xfId="0" applyFont="1" applyBorder="1" applyAlignment="1"/>
    <xf numFmtId="184" fontId="35" fillId="5" borderId="1" xfId="0" applyNumberFormat="1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185" fontId="21" fillId="0" borderId="4" xfId="0" applyNumberFormat="1" applyFont="1" applyFill="1" applyBorder="1" applyAlignment="1">
      <alignment horizontal="center" vertical="center" shrinkToFit="1"/>
    </xf>
    <xf numFmtId="184" fontId="38" fillId="5" borderId="0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shrinkToFit="1"/>
    </xf>
    <xf numFmtId="184" fontId="40" fillId="0" borderId="12" xfId="0" applyNumberFormat="1" applyFont="1" applyFill="1" applyBorder="1" applyAlignment="1">
      <alignment horizontal="center" vertical="center" shrinkToFit="1"/>
    </xf>
    <xf numFmtId="0" fontId="19" fillId="9" borderId="1" xfId="0" applyFont="1" applyFill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center" shrinkToFit="1"/>
    </xf>
    <xf numFmtId="0" fontId="21" fillId="0" borderId="1" xfId="0" applyFont="1" applyFill="1" applyBorder="1" applyAlignment="1">
      <alignment vertical="center"/>
    </xf>
    <xf numFmtId="0" fontId="40" fillId="0" borderId="4" xfId="0" applyFont="1" applyBorder="1" applyAlignment="1">
      <alignment horizontal="center" shrinkToFit="1"/>
    </xf>
    <xf numFmtId="0" fontId="41" fillId="0" borderId="1" xfId="0" applyFont="1" applyBorder="1" applyAlignment="1">
      <alignment vertical="center" wrapText="1"/>
    </xf>
    <xf numFmtId="177" fontId="26" fillId="0" borderId="4" xfId="0" applyNumberFormat="1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177" fontId="22" fillId="0" borderId="6" xfId="0" applyNumberFormat="1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177" fontId="22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shrinkToFit="1"/>
    </xf>
    <xf numFmtId="177" fontId="22" fillId="0" borderId="4" xfId="0" applyNumberFormat="1" applyFont="1" applyFill="1" applyBorder="1" applyAlignment="1">
      <alignment horizontal="center" vertical="center" shrinkToFit="1"/>
    </xf>
    <xf numFmtId="185" fontId="22" fillId="0" borderId="25" xfId="0" applyNumberFormat="1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left" vertical="center" shrinkToFit="1"/>
    </xf>
    <xf numFmtId="0" fontId="43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shrinkToFit="1"/>
    </xf>
    <xf numFmtId="0" fontId="35" fillId="0" borderId="54" xfId="0" applyFont="1" applyBorder="1" applyAlignment="1">
      <alignment horizontal="center" shrinkToFit="1"/>
    </xf>
    <xf numFmtId="194" fontId="16" fillId="0" borderId="1" xfId="0" applyNumberFormat="1" applyFont="1" applyFill="1" applyBorder="1" applyAlignment="1">
      <alignment horizontal="center" vertical="center" shrinkToFit="1"/>
    </xf>
    <xf numFmtId="0" fontId="35" fillId="0" borderId="5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shrinkToFit="1"/>
    </xf>
    <xf numFmtId="177" fontId="19" fillId="0" borderId="12" xfId="0" applyNumberFormat="1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left" vertical="center"/>
    </xf>
    <xf numFmtId="184" fontId="19" fillId="0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shrinkToFit="1"/>
    </xf>
    <xf numFmtId="0" fontId="21" fillId="0" borderId="13" xfId="0" applyFont="1" applyFill="1" applyBorder="1" applyAlignment="1">
      <alignment vertical="center"/>
    </xf>
    <xf numFmtId="176" fontId="35" fillId="0" borderId="12" xfId="0" applyNumberFormat="1" applyFont="1" applyFill="1" applyBorder="1" applyAlignment="1">
      <alignment horizontal="center" vertical="center" shrinkToFit="1"/>
    </xf>
    <xf numFmtId="177" fontId="21" fillId="0" borderId="4" xfId="0" applyNumberFormat="1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center" vertical="center" shrinkToFit="1"/>
    </xf>
    <xf numFmtId="0" fontId="45" fillId="0" borderId="1" xfId="0" applyFont="1" applyFill="1" applyBorder="1" applyAlignment="1">
      <alignment horizontal="left" vertical="center" shrinkToFit="1"/>
    </xf>
    <xf numFmtId="0" fontId="46" fillId="0" borderId="1" xfId="0" applyFont="1" applyFill="1" applyBorder="1" applyAlignment="1">
      <alignment horizontal="center" vertical="center" shrinkToFit="1"/>
    </xf>
    <xf numFmtId="0" fontId="47" fillId="0" borderId="1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185" fontId="22" fillId="0" borderId="1" xfId="0" applyNumberFormat="1" applyFont="1" applyFill="1" applyBorder="1" applyAlignment="1">
      <alignment horizontal="center" vertical="center" shrinkToFit="1"/>
    </xf>
    <xf numFmtId="185" fontId="22" fillId="0" borderId="4" xfId="0" applyNumberFormat="1" applyFont="1" applyFill="1" applyBorder="1" applyAlignment="1">
      <alignment horizontal="center" vertical="center" shrinkToFit="1"/>
    </xf>
    <xf numFmtId="177" fontId="22" fillId="0" borderId="25" xfId="0" applyNumberFormat="1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195" fontId="15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vertical="center" shrinkToFit="1"/>
    </xf>
    <xf numFmtId="185" fontId="21" fillId="0" borderId="12" xfId="0" applyNumberFormat="1" applyFont="1" applyFill="1" applyBorder="1" applyAlignment="1">
      <alignment horizontal="center" vertical="center" shrinkToFit="1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vertical="center" shrinkToFit="1"/>
    </xf>
    <xf numFmtId="192" fontId="21" fillId="0" borderId="1" xfId="0" applyNumberFormat="1" applyFont="1" applyFill="1" applyBorder="1" applyAlignment="1">
      <alignment horizontal="center" vertical="center" shrinkToFit="1"/>
    </xf>
    <xf numFmtId="0" fontId="35" fillId="0" borderId="1" xfId="2" applyFont="1" applyFill="1" applyBorder="1" applyAlignment="1">
      <alignment horizontal="center" vertical="center" shrinkToFit="1"/>
    </xf>
    <xf numFmtId="0" fontId="15" fillId="0" borderId="1" xfId="2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195" fontId="22" fillId="0" borderId="3" xfId="0" applyNumberFormat="1" applyFont="1" applyFill="1" applyBorder="1" applyAlignment="1">
      <alignment horizontal="center" vertical="center" shrinkToFit="1"/>
    </xf>
    <xf numFmtId="1" fontId="22" fillId="0" borderId="1" xfId="0" applyNumberFormat="1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left" vertical="center" shrinkToFit="1"/>
    </xf>
    <xf numFmtId="0" fontId="35" fillId="0" borderId="55" xfId="0" applyFont="1" applyBorder="1" applyAlignment="1">
      <alignment horizontal="center" shrinkToFit="1"/>
    </xf>
    <xf numFmtId="0" fontId="19" fillId="0" borderId="32" xfId="0" applyFont="1" applyBorder="1" applyAlignment="1">
      <alignment horizontal="left" shrinkToFit="1"/>
    </xf>
    <xf numFmtId="1" fontId="35" fillId="0" borderId="33" xfId="0" applyNumberFormat="1" applyFont="1" applyBorder="1" applyAlignment="1">
      <alignment horizontal="center" shrinkToFit="1"/>
    </xf>
    <xf numFmtId="0" fontId="35" fillId="0" borderId="1" xfId="0" applyFont="1" applyBorder="1" applyAlignment="1">
      <alignment horizontal="center" shrinkToFit="1"/>
    </xf>
    <xf numFmtId="0" fontId="19" fillId="0" borderId="5" xfId="0" applyFont="1" applyBorder="1" applyAlignment="1">
      <alignment horizontal="left" shrinkToFit="1"/>
    </xf>
    <xf numFmtId="186" fontId="19" fillId="0" borderId="57" xfId="0" applyNumberFormat="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left" shrinkToFit="1"/>
    </xf>
    <xf numFmtId="0" fontId="35" fillId="0" borderId="6" xfId="0" applyFont="1" applyBorder="1" applyAlignment="1">
      <alignment horizontal="center" shrinkToFit="1"/>
    </xf>
    <xf numFmtId="0" fontId="19" fillId="0" borderId="11" xfId="0" applyFont="1" applyBorder="1" applyAlignment="1">
      <alignment horizontal="left" shrinkToFit="1"/>
    </xf>
    <xf numFmtId="0" fontId="35" fillId="0" borderId="1" xfId="0" applyFont="1" applyFill="1" applyBorder="1" applyAlignment="1">
      <alignment horizontal="center" shrinkToFit="1"/>
    </xf>
    <xf numFmtId="0" fontId="19" fillId="0" borderId="1" xfId="0" applyFont="1" applyFill="1" applyBorder="1" applyAlignment="1">
      <alignment horizontal="left" shrinkToFit="1"/>
    </xf>
    <xf numFmtId="196" fontId="19" fillId="0" borderId="57" xfId="0" applyNumberFormat="1" applyFont="1" applyFill="1" applyBorder="1" applyAlignment="1">
      <alignment horizontal="center" vertical="center" shrinkToFit="1"/>
    </xf>
    <xf numFmtId="0" fontId="35" fillId="0" borderId="58" xfId="0" applyFont="1" applyBorder="1" applyAlignment="1">
      <alignment horizontal="center" shrinkToFit="1"/>
    </xf>
    <xf numFmtId="0" fontId="19" fillId="0" borderId="11" xfId="0" applyFont="1" applyFill="1" applyBorder="1" applyAlignment="1">
      <alignment horizontal="left" shrinkToFit="1"/>
    </xf>
    <xf numFmtId="177" fontId="19" fillId="0" borderId="57" xfId="0" applyNumberFormat="1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shrinkToFit="1"/>
    </xf>
    <xf numFmtId="0" fontId="19" fillId="9" borderId="11" xfId="0" applyFont="1" applyFill="1" applyBorder="1" applyAlignment="1">
      <alignment horizontal="left" shrinkToFit="1"/>
    </xf>
    <xf numFmtId="0" fontId="16" fillId="0" borderId="11" xfId="0" applyFont="1" applyBorder="1" applyAlignment="1">
      <alignment horizontal="left" shrinkToFit="1"/>
    </xf>
    <xf numFmtId="0" fontId="13" fillId="0" borderId="1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shrinkToFit="1"/>
    </xf>
    <xf numFmtId="184" fontId="15" fillId="0" borderId="12" xfId="0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shrinkToFit="1"/>
    </xf>
    <xf numFmtId="177" fontId="35" fillId="0" borderId="1" xfId="0" applyNumberFormat="1" applyFont="1" applyFill="1" applyBorder="1" applyAlignment="1">
      <alignment horizontal="center" vertical="center" shrinkToFit="1"/>
    </xf>
    <xf numFmtId="185" fontId="19" fillId="0" borderId="1" xfId="0" applyNumberFormat="1" applyFont="1" applyFill="1" applyBorder="1" applyAlignment="1">
      <alignment horizontal="center" vertical="center" shrinkToFit="1"/>
    </xf>
    <xf numFmtId="197" fontId="19" fillId="0" borderId="57" xfId="0" applyNumberFormat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87" fontId="17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93" fontId="4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/>
    </xf>
    <xf numFmtId="184" fontId="17" fillId="0" borderId="60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shrinkToFit="1"/>
    </xf>
    <xf numFmtId="1" fontId="22" fillId="5" borderId="1" xfId="0" applyNumberFormat="1" applyFont="1" applyFill="1" applyBorder="1" applyAlignment="1">
      <alignment horizontal="center" vertical="center" shrinkToFit="1"/>
    </xf>
    <xf numFmtId="177" fontId="22" fillId="5" borderId="1" xfId="0" applyNumberFormat="1" applyFont="1" applyFill="1" applyBorder="1" applyAlignment="1">
      <alignment horizontal="center" vertical="center" shrinkToFit="1"/>
    </xf>
    <xf numFmtId="177" fontId="22" fillId="5" borderId="25" xfId="0" applyNumberFormat="1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left" vertical="center"/>
    </xf>
    <xf numFmtId="184" fontId="22" fillId="0" borderId="60" xfId="0" applyNumberFormat="1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 vertical="center" shrinkToFit="1"/>
    </xf>
    <xf numFmtId="187" fontId="50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42" fillId="7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187" fontId="23" fillId="7" borderId="25" xfId="0" applyNumberFormat="1" applyFont="1" applyFill="1" applyBorder="1" applyAlignment="1">
      <alignment horizontal="center" vertical="center"/>
    </xf>
    <xf numFmtId="0" fontId="51" fillId="7" borderId="36" xfId="0" applyFont="1" applyFill="1" applyBorder="1" applyAlignment="1">
      <alignment horizontal="center" vertical="center" textRotation="255"/>
    </xf>
    <xf numFmtId="0" fontId="38" fillId="0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88" fontId="14" fillId="0" borderId="23" xfId="0" applyNumberFormat="1" applyFont="1" applyFill="1" applyBorder="1" applyAlignment="1">
      <alignment horizontal="center" vertical="center"/>
    </xf>
    <xf numFmtId="188" fontId="14" fillId="0" borderId="2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/>
    </xf>
    <xf numFmtId="189" fontId="9" fillId="0" borderId="39" xfId="0" applyNumberFormat="1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189" fontId="9" fillId="0" borderId="39" xfId="0" applyNumberFormat="1" applyFont="1" applyFill="1" applyBorder="1" applyAlignment="1">
      <alignment horizontal="center" vertical="center" shrinkToFit="1"/>
    </xf>
    <xf numFmtId="189" fontId="9" fillId="0" borderId="61" xfId="0" applyNumberFormat="1" applyFont="1" applyFill="1" applyBorder="1" applyAlignment="1">
      <alignment horizontal="center" vertical="center"/>
    </xf>
    <xf numFmtId="0" fontId="52" fillId="0" borderId="7" xfId="0" applyFont="1" applyBorder="1" applyAlignment="1">
      <alignment horizontal="left"/>
    </xf>
    <xf numFmtId="0" fontId="53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/>
    </xf>
    <xf numFmtId="0" fontId="55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5" fillId="0" borderId="7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4" fontId="56" fillId="0" borderId="0" xfId="0" applyNumberFormat="1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90" fontId="7" fillId="0" borderId="0" xfId="0" applyNumberFormat="1" applyFont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0" fillId="0" borderId="0" xfId="0" applyNumberFormat="1">
      <alignment vertical="center"/>
    </xf>
    <xf numFmtId="1" fontId="0" fillId="0" borderId="0" xfId="0" applyNumberFormat="1">
      <alignment vertical="center"/>
    </xf>
    <xf numFmtId="49" fontId="57" fillId="10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3" fillId="0" borderId="0" xfId="0" applyNumberFormat="1" applyFont="1" applyBorder="1" applyAlignment="1">
      <alignment vertical="center" shrinkToFit="1"/>
    </xf>
    <xf numFmtId="0" fontId="12" fillId="0" borderId="40" xfId="0" applyFont="1" applyFill="1" applyBorder="1" applyAlignment="1">
      <alignment horizontal="center" vertical="center" textRotation="255" wrapText="1"/>
    </xf>
    <xf numFmtId="0" fontId="12" fillId="0" borderId="42" xfId="0" applyFont="1" applyFill="1" applyBorder="1" applyAlignment="1">
      <alignment horizontal="center" vertical="center" textRotation="255" wrapText="1"/>
    </xf>
    <xf numFmtId="0" fontId="12" fillId="0" borderId="43" xfId="0" applyFont="1" applyFill="1" applyBorder="1" applyAlignment="1">
      <alignment horizontal="center" vertical="center" textRotation="255" wrapText="1"/>
    </xf>
    <xf numFmtId="0" fontId="12" fillId="0" borderId="30" xfId="0" applyFont="1" applyFill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25" fillId="0" borderId="2" xfId="0" applyFont="1" applyFill="1" applyBorder="1" applyAlignment="1">
      <alignment horizontal="center" vertical="center" textRotation="255" shrinkToFit="1"/>
    </xf>
    <xf numFmtId="0" fontId="25" fillId="0" borderId="3" xfId="0" applyFont="1" applyFill="1" applyBorder="1" applyAlignment="1">
      <alignment horizontal="center" vertical="center" textRotation="255" shrinkToFit="1"/>
    </xf>
    <xf numFmtId="0" fontId="25" fillId="0" borderId="6" xfId="0" applyFont="1" applyFill="1" applyBorder="1" applyAlignment="1">
      <alignment horizontal="center" vertical="center" textRotation="255" shrinkToFit="1"/>
    </xf>
    <xf numFmtId="0" fontId="12" fillId="0" borderId="24" xfId="0" applyFont="1" applyFill="1" applyBorder="1" applyAlignment="1">
      <alignment horizontal="center" vertical="center" textRotation="255" shrinkToFit="1"/>
    </xf>
    <xf numFmtId="0" fontId="12" fillId="0" borderId="26" xfId="0" applyFont="1" applyFill="1" applyBorder="1" applyAlignment="1">
      <alignment horizontal="center" vertical="center" textRotation="255" shrinkToFit="1"/>
    </xf>
    <xf numFmtId="0" fontId="37" fillId="0" borderId="1" xfId="0" applyFont="1" applyFill="1" applyBorder="1" applyAlignment="1">
      <alignment horizontal="center" vertical="center" textRotation="255" wrapText="1"/>
    </xf>
    <xf numFmtId="0" fontId="37" fillId="0" borderId="2" xfId="0" applyFont="1" applyFill="1" applyBorder="1" applyAlignment="1">
      <alignment horizontal="center" vertical="center" textRotation="255" shrinkToFit="1"/>
    </xf>
    <xf numFmtId="0" fontId="37" fillId="0" borderId="3" xfId="0" applyFont="1" applyFill="1" applyBorder="1" applyAlignment="1">
      <alignment horizontal="center" vertical="center" textRotation="255" shrinkToFit="1"/>
    </xf>
    <xf numFmtId="0" fontId="37" fillId="0" borderId="6" xfId="0" applyFont="1" applyFill="1" applyBorder="1" applyAlignment="1">
      <alignment horizontal="center" vertical="center" textRotation="255" shrinkToFit="1"/>
    </xf>
    <xf numFmtId="0" fontId="25" fillId="0" borderId="0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78" fontId="12" fillId="0" borderId="18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/>
    </xf>
    <xf numFmtId="179" fontId="12" fillId="0" borderId="18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textRotation="255" shrinkToFit="1"/>
    </xf>
    <xf numFmtId="180" fontId="12" fillId="0" borderId="2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2" fillId="0" borderId="18" xfId="2" applyFont="1" applyFill="1" applyBorder="1" applyAlignment="1">
      <alignment horizontal="center" vertical="center" textRotation="255" shrinkToFit="1"/>
    </xf>
    <xf numFmtId="0" fontId="12" fillId="0" borderId="1" xfId="2" applyFont="1" applyFill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/>
    </xf>
    <xf numFmtId="182" fontId="12" fillId="0" borderId="18" xfId="0" applyNumberFormat="1" applyFont="1" applyFill="1" applyBorder="1" applyAlignment="1">
      <alignment horizontal="center" vertical="center" shrinkToFit="1"/>
    </xf>
    <xf numFmtId="182" fontId="0" fillId="0" borderId="18" xfId="0" applyNumberFormat="1" applyBorder="1" applyAlignment="1">
      <alignment horizontal="center" vertical="center" shrinkToFit="1"/>
    </xf>
    <xf numFmtId="182" fontId="0" fillId="0" borderId="23" xfId="0" applyNumberForma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12" fillId="0" borderId="18" xfId="0" applyNumberFormat="1" applyFont="1" applyFill="1" applyBorder="1" applyAlignment="1">
      <alignment horizontal="center" vertical="center" shrinkToFit="1"/>
    </xf>
    <xf numFmtId="181" fontId="0" fillId="0" borderId="18" xfId="0" applyNumberFormat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textRotation="255" wrapText="1"/>
    </xf>
    <xf numFmtId="0" fontId="37" fillId="0" borderId="24" xfId="0" applyFont="1" applyFill="1" applyBorder="1" applyAlignment="1">
      <alignment horizontal="center" vertical="center" textRotation="255" wrapText="1"/>
    </xf>
    <xf numFmtId="0" fontId="37" fillId="0" borderId="26" xfId="0" applyFont="1" applyFill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textRotation="255" shrinkToFit="1"/>
    </xf>
    <xf numFmtId="0" fontId="12" fillId="0" borderId="2" xfId="0" applyFont="1" applyFill="1" applyBorder="1" applyAlignment="1">
      <alignment horizontal="center" vertical="center" textRotation="255" wrapText="1"/>
    </xf>
    <xf numFmtId="0" fontId="12" fillId="0" borderId="3" xfId="0" applyFont="1" applyFill="1" applyBorder="1" applyAlignment="1">
      <alignment horizontal="center" vertical="center" textRotation="255" wrapText="1"/>
    </xf>
    <xf numFmtId="0" fontId="12" fillId="0" borderId="6" xfId="0" applyFont="1" applyFill="1" applyBorder="1" applyAlignment="1">
      <alignment horizontal="center" vertical="center" textRotation="255" wrapText="1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3" xfId="0" applyFont="1" applyFill="1" applyBorder="1" applyAlignment="1">
      <alignment horizontal="center" vertical="center" wrapText="1" readingOrder="1"/>
    </xf>
    <xf numFmtId="0" fontId="12" fillId="0" borderId="6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textRotation="255" wrapText="1"/>
    </xf>
    <xf numFmtId="0" fontId="37" fillId="0" borderId="5" xfId="0" applyFont="1" applyFill="1" applyBorder="1" applyAlignment="1">
      <alignment horizontal="center" vertical="center" textRotation="255" wrapText="1"/>
    </xf>
    <xf numFmtId="0" fontId="37" fillId="0" borderId="7" xfId="0" applyFont="1" applyFill="1" applyBorder="1" applyAlignment="1">
      <alignment horizontal="center" vertical="center" textRotation="255" wrapText="1"/>
    </xf>
    <xf numFmtId="0" fontId="25" fillId="0" borderId="2" xfId="2" applyFont="1" applyFill="1" applyBorder="1" applyAlignment="1">
      <alignment horizontal="center" vertical="center" textRotation="255" shrinkToFit="1"/>
    </xf>
    <xf numFmtId="0" fontId="25" fillId="0" borderId="3" xfId="2" applyFont="1" applyFill="1" applyBorder="1" applyAlignment="1">
      <alignment horizontal="center" vertical="center" textRotation="255" shrinkToFit="1"/>
    </xf>
    <xf numFmtId="0" fontId="25" fillId="0" borderId="9" xfId="2" applyFont="1" applyFill="1" applyBorder="1" applyAlignment="1">
      <alignment horizontal="center" vertical="center" textRotation="255" shrinkToFit="1"/>
    </xf>
    <xf numFmtId="0" fontId="25" fillId="0" borderId="6" xfId="2" applyFont="1" applyFill="1" applyBorder="1" applyAlignment="1">
      <alignment horizontal="center" vertical="center" textRotation="255" shrinkToFit="1"/>
    </xf>
    <xf numFmtId="0" fontId="12" fillId="0" borderId="8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6" fillId="8" borderId="52" xfId="0" applyFont="1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textRotation="255" shrinkToFit="1"/>
    </xf>
    <xf numFmtId="0" fontId="12" fillId="0" borderId="18" xfId="0" applyFont="1" applyFill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horizontal="center" vertical="center" textRotation="255" wrapText="1"/>
    </xf>
    <xf numFmtId="0" fontId="12" fillId="0" borderId="39" xfId="0" applyFont="1" applyFill="1" applyBorder="1" applyAlignment="1">
      <alignment horizontal="center" vertical="center" textRotation="255" wrapText="1"/>
    </xf>
  </cellXfs>
  <cellStyles count="3">
    <cellStyle name="一般" xfId="0" builtinId="0"/>
    <cellStyle name="一般 2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16" name="Oval 15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17" name="Oval 16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18" name="Oval 1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19" name="Oval 2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20" name="Oval 3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21" name="Oval 4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22" name="Oval 5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23" name="Oval 6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24" name="Oval 7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25" name="Oval 8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26" name="Oval 9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27" name="Oval 10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28" name="Oval 11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29" name="Oval 12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30" name="Oval 13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31" name="Oval 14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32" name="Oval 15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33" name="Oval 16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34" name="Oval 1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35" name="Oval 2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36" name="Oval 3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37" name="Oval 4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38" name="Oval 5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39" name="Oval 6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40" name="Oval 7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41" name="Oval 8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42" name="Oval 9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43" name="Oval 10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44" name="Oval 11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45" name="Oval 12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46" name="Oval 13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47" name="Oval 14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48" name="Oval 15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49" name="Oval 16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50" name="Oval 1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51" name="Oval 2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52" name="Oval 3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53" name="Oval 4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54" name="Oval 5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55" name="Oval 6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56" name="Oval 7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57" name="Oval 8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58" name="Oval 9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59" name="Oval 10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60" name="Oval 11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61" name="Oval 12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62" name="Oval 13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63" name="Oval 14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29</xdr:row>
      <xdr:rowOff>76200</xdr:rowOff>
    </xdr:from>
    <xdr:to>
      <xdr:col>41</xdr:col>
      <xdr:colOff>276225</xdr:colOff>
      <xdr:row>29</xdr:row>
      <xdr:rowOff>190500</xdr:rowOff>
    </xdr:to>
    <xdr:sp macro="" textlink="">
      <xdr:nvSpPr>
        <xdr:cNvPr id="64" name="Oval 15"/>
        <xdr:cNvSpPr>
          <a:spLocks noChangeArrowheads="1"/>
        </xdr:cNvSpPr>
      </xdr:nvSpPr>
      <xdr:spPr bwMode="auto">
        <a:xfrm>
          <a:off x="22698075" y="96107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30</xdr:row>
      <xdr:rowOff>76200</xdr:rowOff>
    </xdr:from>
    <xdr:to>
      <xdr:col>41</xdr:col>
      <xdr:colOff>276225</xdr:colOff>
      <xdr:row>30</xdr:row>
      <xdr:rowOff>190500</xdr:rowOff>
    </xdr:to>
    <xdr:sp macro="" textlink="">
      <xdr:nvSpPr>
        <xdr:cNvPr id="65" name="Oval 16"/>
        <xdr:cNvSpPr>
          <a:spLocks noChangeArrowheads="1"/>
        </xdr:cNvSpPr>
      </xdr:nvSpPr>
      <xdr:spPr bwMode="auto">
        <a:xfrm>
          <a:off x="22698075" y="99536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66" name="Oval 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67" name="Oval 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68" name="Oval 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69" name="Oval 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70" name="Oval 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71" name="Oval 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72" name="Oval 7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73" name="Oval 8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74" name="Oval 9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75" name="Oval 10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76" name="Oval 1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77" name="Oval 1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78" name="Oval 1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79" name="Oval 1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80" name="Oval 1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81" name="Oval 1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82" name="Oval 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83" name="Oval 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84" name="Oval 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85" name="Oval 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86" name="Oval 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87" name="Oval 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88" name="Oval 7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89" name="Oval 8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90" name="Oval 9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91" name="Oval 10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92" name="Oval 1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93" name="Oval 1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94" name="Oval 1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95" name="Oval 1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96" name="Oval 1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97" name="Oval 1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98" name="Oval 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99" name="Oval 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00" name="Oval 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01" name="Oval 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02" name="Oval 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03" name="Oval 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04" name="Oval 7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05" name="Oval 8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06" name="Oval 9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07" name="Oval 10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08" name="Oval 1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09" name="Oval 1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10" name="Oval 1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11" name="Oval 1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12" name="Oval 1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13" name="Oval 1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14" name="Oval 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15" name="Oval 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16" name="Oval 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17" name="Oval 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18" name="Oval 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19" name="Oval 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20" name="Oval 7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21" name="Oval 8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22" name="Oval 9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23" name="Oval 10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24" name="Oval 1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25" name="Oval 1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26" name="Oval 1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27" name="Oval 1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28" name="Oval 1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29" name="Oval 1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30" name="Oval 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31" name="Oval 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32" name="Oval 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33" name="Oval 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34" name="Oval 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35" name="Oval 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36" name="Oval 7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37" name="Oval 8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38" name="Oval 9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39" name="Oval 10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40" name="Oval 11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41" name="Oval 12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42" name="Oval 13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43" name="Oval 14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 macro="" textlink="">
      <xdr:nvSpPr>
        <xdr:cNvPr id="144" name="Oval 15"/>
        <xdr:cNvSpPr>
          <a:spLocks noChangeArrowheads="1"/>
        </xdr:cNvSpPr>
      </xdr:nvSpPr>
      <xdr:spPr bwMode="auto">
        <a:xfrm>
          <a:off x="22698075" y="109823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 macro="" textlink="">
      <xdr:nvSpPr>
        <xdr:cNvPr id="145" name="Oval 16"/>
        <xdr:cNvSpPr>
          <a:spLocks noChangeArrowheads="1"/>
        </xdr:cNvSpPr>
      </xdr:nvSpPr>
      <xdr:spPr bwMode="auto">
        <a:xfrm>
          <a:off x="22698075" y="113252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46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47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48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49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50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51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52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53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54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55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56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57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58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59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60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61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62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63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64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65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66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67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68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69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70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71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72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73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74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75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76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77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78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79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80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81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82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83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84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85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86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87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88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89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90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91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92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93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94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95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96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97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198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199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00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01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02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03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04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05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06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07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08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09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10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11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12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13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14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15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16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17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18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19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20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21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22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23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24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25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26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27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28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29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30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31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32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33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34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35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36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37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38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39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40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41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42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43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44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45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46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47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48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49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50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51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52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53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54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55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56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57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58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59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60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61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62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63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64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65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66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67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68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69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70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71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72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73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74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75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76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77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78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79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80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81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82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83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84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85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86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87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88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89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90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91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92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93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94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95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96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97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298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299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00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01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02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03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04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05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06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07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08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09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10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11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12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13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14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15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16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17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18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19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20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21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22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23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24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25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26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27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28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29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30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31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32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33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34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35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36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37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38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39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40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41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42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43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44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45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46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47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48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49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50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51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52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53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54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55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56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57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58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59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60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61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62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63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64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65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66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67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68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69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70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71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72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73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74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75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76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77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78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79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80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81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82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83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84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85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86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87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88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89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90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91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92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93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94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95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96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97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398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399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00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01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02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03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04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05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06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07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08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09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10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11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12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13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14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15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16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17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18" name="Oval 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19" name="Oval 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20" name="Oval 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21" name="Oval 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22" name="Oval 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23" name="Oval 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24" name="Oval 7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25" name="Oval 8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26" name="Oval 9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27" name="Oval 10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28" name="Oval 11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29" name="Oval 12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30" name="Oval 13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31" name="Oval 14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 macro="" textlink="">
      <xdr:nvSpPr>
        <xdr:cNvPr id="432" name="Oval 15"/>
        <xdr:cNvSpPr>
          <a:spLocks noChangeArrowheads="1"/>
        </xdr:cNvSpPr>
      </xdr:nvSpPr>
      <xdr:spPr bwMode="auto">
        <a:xfrm>
          <a:off x="22698075" y="116681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 macro="" textlink="">
      <xdr:nvSpPr>
        <xdr:cNvPr id="433" name="Oval 16"/>
        <xdr:cNvSpPr>
          <a:spLocks noChangeArrowheads="1"/>
        </xdr:cNvSpPr>
      </xdr:nvSpPr>
      <xdr:spPr bwMode="auto">
        <a:xfrm>
          <a:off x="22698075" y="12011025"/>
          <a:ext cx="22860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3</xdr:row>
      <xdr:rowOff>106680</xdr:rowOff>
    </xdr:to>
    <xdr:pic>
      <xdr:nvPicPr>
        <xdr:cNvPr id="434" name="Picture 19" descr="6-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01400" y="0"/>
          <a:ext cx="0" cy="95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3</xdr:row>
      <xdr:rowOff>106680</xdr:rowOff>
    </xdr:to>
    <xdr:pic>
      <xdr:nvPicPr>
        <xdr:cNvPr id="435" name="Picture 19" descr="6-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01400" y="0"/>
          <a:ext cx="0" cy="95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3</xdr:row>
      <xdr:rowOff>106680</xdr:rowOff>
    </xdr:to>
    <xdr:pic>
      <xdr:nvPicPr>
        <xdr:cNvPr id="436" name="Picture 19" descr="6-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01400" y="0"/>
          <a:ext cx="0" cy="95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3</xdr:row>
      <xdr:rowOff>106680</xdr:rowOff>
    </xdr:to>
    <xdr:pic>
      <xdr:nvPicPr>
        <xdr:cNvPr id="437" name="Picture 19" descr="6-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01400" y="0"/>
          <a:ext cx="0" cy="95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484;&#24515;.&#38515;&#24247;103&#19979;3&#36913;%20&#33756;&#21934;&amp;&#24179;&#21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明細-平台"/>
      <sheetName val="營養標示"/>
      <sheetName val="菜單"/>
    </sheetNames>
    <sheetDataSet>
      <sheetData sheetId="0"/>
      <sheetData sheetId="1"/>
      <sheetData sheetId="2">
        <row r="4">
          <cell r="B4">
            <v>42072</v>
          </cell>
          <cell r="G4">
            <v>42073</v>
          </cell>
          <cell r="L4">
            <v>42074</v>
          </cell>
          <cell r="Q4">
            <v>42075</v>
          </cell>
          <cell r="V4">
            <v>42076</v>
          </cell>
        </row>
        <row r="45">
          <cell r="T4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opLeftCell="A61" zoomScale="85" zoomScaleNormal="85" workbookViewId="0">
      <selection activeCell="P23" sqref="P23"/>
    </sheetView>
  </sheetViews>
  <sheetFormatPr defaultRowHeight="16.5" x14ac:dyDescent="0.25"/>
  <cols>
    <col min="1" max="1" width="11.25" bestFit="1" customWidth="1"/>
    <col min="3" max="3" width="15.25" customWidth="1"/>
    <col min="4" max="4" width="15.375" style="18" customWidth="1"/>
    <col min="5" max="5" width="9" style="12"/>
    <col min="7" max="7" width="12.875" bestFit="1" customWidth="1"/>
    <col min="9" max="9" width="9" style="12"/>
    <col min="11" max="12" width="11.25" bestFit="1" customWidth="1"/>
    <col min="14" max="14" width="9" style="12"/>
  </cols>
  <sheetData>
    <row r="1" spans="1:17" x14ac:dyDescent="0.25">
      <c r="A1" s="6" t="s">
        <v>0</v>
      </c>
      <c r="B1" s="1" t="s">
        <v>1</v>
      </c>
      <c r="C1" s="1" t="s">
        <v>2</v>
      </c>
      <c r="D1" s="17" t="s">
        <v>3</v>
      </c>
      <c r="E1" s="2" t="s">
        <v>4</v>
      </c>
      <c r="F1" s="2" t="s">
        <v>5</v>
      </c>
      <c r="G1" s="1" t="s">
        <v>6</v>
      </c>
      <c r="H1" s="5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2" t="s">
        <v>13</v>
      </c>
    </row>
    <row r="2" spans="1:17" x14ac:dyDescent="0.25">
      <c r="A2" s="13">
        <f>菜單!B$4</f>
        <v>42072</v>
      </c>
      <c r="B2" s="9" t="s">
        <v>26</v>
      </c>
      <c r="C2" s="11" t="s">
        <v>36</v>
      </c>
      <c r="D2" s="28" t="s">
        <v>37</v>
      </c>
      <c r="E2" s="19"/>
      <c r="F2" s="30" t="s">
        <v>27</v>
      </c>
      <c r="G2" s="29"/>
      <c r="H2" s="29" t="s">
        <v>43</v>
      </c>
      <c r="I2" s="19"/>
      <c r="J2" s="10"/>
      <c r="K2" s="13"/>
      <c r="L2" s="13"/>
      <c r="M2" s="15" t="s">
        <v>28</v>
      </c>
      <c r="N2" s="16" t="s">
        <v>33</v>
      </c>
      <c r="O2" s="14"/>
      <c r="P2" s="14"/>
    </row>
    <row r="3" spans="1:17" x14ac:dyDescent="0.25">
      <c r="A3" s="13">
        <f>菜單!B$4</f>
        <v>42072</v>
      </c>
      <c r="B3" s="10" t="s">
        <v>29</v>
      </c>
      <c r="C3" s="11" t="str">
        <f>菜單!A$7</f>
        <v>鼓汁干丁</v>
      </c>
      <c r="D3" s="28" t="str">
        <f>菜單!$C7</f>
        <v>四分干丁</v>
      </c>
      <c r="E3" s="95">
        <f>菜單!$E7</f>
        <v>27.54</v>
      </c>
      <c r="F3" s="31" t="s">
        <v>27</v>
      </c>
      <c r="G3" s="22"/>
      <c r="H3" s="23" t="str">
        <f>菜單!$B7</f>
        <v>百喬</v>
      </c>
      <c r="I3" s="19"/>
      <c r="J3" s="10"/>
      <c r="K3" s="13">
        <f t="shared" ref="K3:K6" si="0">A3</f>
        <v>42072</v>
      </c>
      <c r="L3" s="13">
        <f t="shared" ref="L3:L6" si="1">K3+1</f>
        <v>42073</v>
      </c>
      <c r="M3" s="15" t="s">
        <v>28</v>
      </c>
      <c r="N3" s="16" t="s">
        <v>38</v>
      </c>
      <c r="O3" s="14"/>
      <c r="P3" s="14"/>
    </row>
    <row r="4" spans="1:17" x14ac:dyDescent="0.25">
      <c r="A4" s="13">
        <f>菜單!B$4</f>
        <v>42072</v>
      </c>
      <c r="B4" s="10" t="s">
        <v>29</v>
      </c>
      <c r="C4" s="11" t="str">
        <f>菜單!A$7</f>
        <v>鼓汁干丁</v>
      </c>
      <c r="D4" s="28" t="str">
        <f>菜單!$C8</f>
        <v>洋蔥去皮</v>
      </c>
      <c r="E4" s="95">
        <f>菜單!$E8</f>
        <v>10.098000000000001</v>
      </c>
      <c r="F4" s="31" t="s">
        <v>27</v>
      </c>
      <c r="G4" s="24"/>
      <c r="H4" s="23" t="str">
        <f>菜單!$B8</f>
        <v>荃珍</v>
      </c>
      <c r="I4" s="19"/>
      <c r="J4" s="10"/>
      <c r="K4" s="13">
        <f t="shared" si="0"/>
        <v>42072</v>
      </c>
      <c r="L4" s="13">
        <f t="shared" si="1"/>
        <v>42073</v>
      </c>
      <c r="M4" s="15" t="s">
        <v>28</v>
      </c>
      <c r="N4" s="16" t="s">
        <v>38</v>
      </c>
      <c r="O4" s="14"/>
      <c r="P4" s="14"/>
    </row>
    <row r="5" spans="1:17" x14ac:dyDescent="0.25">
      <c r="A5" s="13">
        <f>菜單!B$4</f>
        <v>42072</v>
      </c>
      <c r="B5" s="10" t="s">
        <v>29</v>
      </c>
      <c r="C5" s="11" t="str">
        <f>菜單!A$7</f>
        <v>鼓汁干丁</v>
      </c>
      <c r="D5" s="28" t="str">
        <f>菜單!$C9</f>
        <v>黑豆鼓</v>
      </c>
      <c r="E5" s="94">
        <f>菜單!$E9</f>
        <v>0.45900000000000002</v>
      </c>
      <c r="F5" s="31" t="s">
        <v>27</v>
      </c>
      <c r="G5" s="23"/>
      <c r="H5" s="23" t="str">
        <f>菜單!$B9</f>
        <v>全國</v>
      </c>
      <c r="I5" s="19"/>
      <c r="J5" s="10"/>
      <c r="K5" s="13">
        <f t="shared" si="0"/>
        <v>42072</v>
      </c>
      <c r="L5" s="13">
        <f t="shared" si="1"/>
        <v>42073</v>
      </c>
      <c r="M5" s="15" t="s">
        <v>28</v>
      </c>
      <c r="N5" s="16" t="s">
        <v>38</v>
      </c>
      <c r="O5" s="14"/>
      <c r="P5" s="14"/>
    </row>
    <row r="6" spans="1:17" x14ac:dyDescent="0.25">
      <c r="A6" s="13">
        <f>菜單!B$4</f>
        <v>42072</v>
      </c>
      <c r="B6" s="10" t="s">
        <v>29</v>
      </c>
      <c r="C6" s="11" t="str">
        <f>菜單!A$7</f>
        <v>鼓汁干丁</v>
      </c>
      <c r="D6" s="28" t="str">
        <f>菜單!$C10</f>
        <v>青蔥</v>
      </c>
      <c r="E6" s="94">
        <f>菜單!$E10</f>
        <v>0.22950000000000001</v>
      </c>
      <c r="F6" s="31" t="s">
        <v>27</v>
      </c>
      <c r="G6" s="23"/>
      <c r="H6" s="23" t="str">
        <f>菜單!$B10</f>
        <v>荃珍</v>
      </c>
      <c r="I6" s="19"/>
      <c r="J6" s="10"/>
      <c r="K6" s="13">
        <f t="shared" si="0"/>
        <v>42072</v>
      </c>
      <c r="L6" s="13">
        <f t="shared" si="1"/>
        <v>42073</v>
      </c>
      <c r="M6" s="15" t="s">
        <v>28</v>
      </c>
      <c r="N6" s="16" t="s">
        <v>38</v>
      </c>
      <c r="O6" s="14"/>
      <c r="P6" s="14"/>
    </row>
    <row r="7" spans="1:17" x14ac:dyDescent="0.25">
      <c r="A7" s="13">
        <f>菜單!B$4</f>
        <v>42072</v>
      </c>
      <c r="B7" s="10" t="s">
        <v>30</v>
      </c>
      <c r="C7" s="11" t="str">
        <f>菜單!A$17</f>
        <v>田園四色</v>
      </c>
      <c r="D7" s="28" t="str">
        <f>菜單!$C17</f>
        <v>玉米粒</v>
      </c>
      <c r="E7" s="95">
        <f>菜單!$E17</f>
        <v>13.77</v>
      </c>
      <c r="F7" s="31" t="s">
        <v>27</v>
      </c>
      <c r="G7" s="23"/>
      <c r="H7" s="23" t="str">
        <f>菜單!$B17</f>
        <v>福國</v>
      </c>
      <c r="I7" s="19"/>
      <c r="J7" s="10"/>
      <c r="K7" s="13">
        <f>A7</f>
        <v>42072</v>
      </c>
      <c r="L7" s="13">
        <f>K7+1</f>
        <v>42073</v>
      </c>
      <c r="M7" s="15" t="s">
        <v>28</v>
      </c>
      <c r="N7" s="16" t="s">
        <v>199</v>
      </c>
      <c r="O7" s="14"/>
      <c r="P7" s="14"/>
    </row>
    <row r="8" spans="1:17" x14ac:dyDescent="0.25">
      <c r="A8" s="13">
        <f>菜單!B$4</f>
        <v>42072</v>
      </c>
      <c r="B8" s="10" t="s">
        <v>30</v>
      </c>
      <c r="C8" s="11" t="str">
        <f>菜單!A$17</f>
        <v>田園四色</v>
      </c>
      <c r="D8" s="28" t="str">
        <f>菜單!$C18</f>
        <v>青豆仁</v>
      </c>
      <c r="E8" s="95">
        <f>菜單!$E18</f>
        <v>3.6720000000000002</v>
      </c>
      <c r="F8" s="31" t="s">
        <v>27</v>
      </c>
      <c r="G8" s="25"/>
      <c r="H8" s="23" t="str">
        <f>菜單!$B18</f>
        <v>聯宏</v>
      </c>
      <c r="I8" s="19"/>
      <c r="J8" s="10"/>
      <c r="K8" s="13">
        <f>A8</f>
        <v>42072</v>
      </c>
      <c r="L8" s="13">
        <f>K8+1</f>
        <v>42073</v>
      </c>
      <c r="M8" s="15" t="s">
        <v>28</v>
      </c>
      <c r="N8" s="16" t="s">
        <v>199</v>
      </c>
      <c r="O8" s="14"/>
      <c r="P8" s="14"/>
    </row>
    <row r="9" spans="1:17" x14ac:dyDescent="0.25">
      <c r="A9" s="13">
        <f>菜單!B$4</f>
        <v>42072</v>
      </c>
      <c r="B9" s="10" t="s">
        <v>30</v>
      </c>
      <c r="C9" s="11" t="str">
        <f>菜單!A$17</f>
        <v>田園四色</v>
      </c>
      <c r="D9" s="28" t="str">
        <f>菜單!$C19</f>
        <v>紅蘿蔔小丁</v>
      </c>
      <c r="E9" s="95">
        <f>菜單!$E19</f>
        <v>4.59</v>
      </c>
      <c r="F9" s="31" t="s">
        <v>27</v>
      </c>
      <c r="G9" s="23"/>
      <c r="H9" s="23" t="str">
        <f>菜單!$B19</f>
        <v>新北</v>
      </c>
      <c r="I9" s="19"/>
      <c r="J9" s="10"/>
      <c r="K9" s="13">
        <f>A9</f>
        <v>42072</v>
      </c>
      <c r="L9" s="13">
        <f>K9+1</f>
        <v>42073</v>
      </c>
      <c r="M9" s="15" t="s">
        <v>28</v>
      </c>
      <c r="N9" s="16" t="s">
        <v>199</v>
      </c>
      <c r="O9" s="14"/>
      <c r="P9" s="14"/>
    </row>
    <row r="10" spans="1:17" x14ac:dyDescent="0.25">
      <c r="A10" s="13">
        <f>菜單!B$4</f>
        <v>42072</v>
      </c>
      <c r="B10" s="10" t="s">
        <v>30</v>
      </c>
      <c r="C10" s="11" t="str">
        <f>菜單!A$17</f>
        <v>田園四色</v>
      </c>
      <c r="D10" s="28" t="str">
        <f>菜單!$C20</f>
        <v>馬鈴薯去皮</v>
      </c>
      <c r="E10" s="95">
        <f>菜單!$E20</f>
        <v>13.77</v>
      </c>
      <c r="F10" s="31" t="s">
        <v>27</v>
      </c>
      <c r="G10" s="25"/>
      <c r="H10" s="23" t="str">
        <f>菜單!$B20</f>
        <v>佑豐</v>
      </c>
      <c r="I10" s="19"/>
      <c r="J10" s="10"/>
      <c r="K10" s="13">
        <f>A10</f>
        <v>42072</v>
      </c>
      <c r="L10" s="13">
        <f>K10+1</f>
        <v>42073</v>
      </c>
      <c r="M10" s="15" t="s">
        <v>28</v>
      </c>
      <c r="N10" s="16" t="s">
        <v>199</v>
      </c>
      <c r="O10" s="14"/>
      <c r="P10" s="14"/>
    </row>
    <row r="11" spans="1:17" x14ac:dyDescent="0.25">
      <c r="A11" s="13">
        <f>菜單!B$4</f>
        <v>42072</v>
      </c>
      <c r="B11" s="10" t="s">
        <v>30</v>
      </c>
      <c r="C11" s="11" t="str">
        <f>菜單!A$17</f>
        <v>田園四色</v>
      </c>
      <c r="D11" s="28" t="str">
        <f>菜單!$C21</f>
        <v>蒜末</v>
      </c>
      <c r="E11" s="94">
        <f>菜單!$E21</f>
        <v>0.45900000000000002</v>
      </c>
      <c r="F11" s="31" t="s">
        <v>27</v>
      </c>
      <c r="H11" s="23" t="str">
        <f>菜單!$B21</f>
        <v>家換</v>
      </c>
      <c r="K11" s="13">
        <f t="shared" ref="K11" si="2">A11</f>
        <v>42072</v>
      </c>
      <c r="L11" s="13">
        <f t="shared" ref="L11" si="3">K11+1</f>
        <v>42073</v>
      </c>
      <c r="M11" s="15" t="s">
        <v>28</v>
      </c>
      <c r="N11" s="16" t="s">
        <v>199</v>
      </c>
      <c r="O11" s="14"/>
      <c r="P11" s="14"/>
    </row>
    <row r="12" spans="1:17" x14ac:dyDescent="0.25">
      <c r="A12" s="13">
        <f>菜單!B$4</f>
        <v>42072</v>
      </c>
      <c r="B12" s="10" t="s">
        <v>31</v>
      </c>
      <c r="C12" s="11" t="str">
        <f>菜單!A$25</f>
        <v>青菜</v>
      </c>
      <c r="D12" s="28" t="str">
        <f>菜單!$C25</f>
        <v>大陸A菜</v>
      </c>
      <c r="E12" s="95">
        <f>菜單!$E25</f>
        <v>32.130000000000003</v>
      </c>
      <c r="F12" s="31" t="s">
        <v>27</v>
      </c>
      <c r="G12" s="23"/>
      <c r="H12" s="23" t="str">
        <f>菜單!$B25</f>
        <v>荃珍</v>
      </c>
      <c r="I12" s="19"/>
      <c r="J12" s="10"/>
      <c r="K12" s="13">
        <f>A12</f>
        <v>42072</v>
      </c>
      <c r="L12" s="13">
        <f>K12+1</f>
        <v>42073</v>
      </c>
      <c r="M12" s="15" t="s">
        <v>28</v>
      </c>
      <c r="N12" s="16" t="s">
        <v>39</v>
      </c>
      <c r="O12" s="14"/>
      <c r="P12" s="14"/>
    </row>
    <row r="13" spans="1:17" x14ac:dyDescent="0.25">
      <c r="A13" s="13">
        <f>菜單!B$4</f>
        <v>42072</v>
      </c>
      <c r="B13" s="10" t="s">
        <v>31</v>
      </c>
      <c r="C13" s="11" t="str">
        <f>菜單!A$25</f>
        <v>青菜</v>
      </c>
      <c r="D13" s="28" t="str">
        <f>菜單!$C26</f>
        <v>蒜末</v>
      </c>
      <c r="E13" s="94">
        <f>菜單!$E26</f>
        <v>0.45900000000000002</v>
      </c>
      <c r="F13" s="31" t="s">
        <v>27</v>
      </c>
      <c r="G13" s="23"/>
      <c r="H13" s="23" t="str">
        <f>菜單!$B26</f>
        <v>家換</v>
      </c>
      <c r="I13" s="19"/>
      <c r="J13" s="10"/>
      <c r="K13" s="13">
        <f>A13</f>
        <v>42072</v>
      </c>
      <c r="L13" s="13">
        <f>K13+1</f>
        <v>42073</v>
      </c>
      <c r="M13" s="15" t="s">
        <v>28</v>
      </c>
      <c r="N13" s="16" t="s">
        <v>39</v>
      </c>
      <c r="O13" s="14"/>
      <c r="P13" s="14"/>
    </row>
    <row r="14" spans="1:17" x14ac:dyDescent="0.25">
      <c r="A14" s="13">
        <f>菜單!B$4</f>
        <v>42072</v>
      </c>
      <c r="B14" s="10" t="s">
        <v>40</v>
      </c>
      <c r="C14" s="11" t="str">
        <f>菜單!A$31</f>
        <v>菠菜鮮菇湯</v>
      </c>
      <c r="D14" s="28" t="str">
        <f>菜單!$C31</f>
        <v>鮑魚菇</v>
      </c>
      <c r="E14" s="94">
        <f>菜單!$E31</f>
        <v>1.4688000000000001</v>
      </c>
      <c r="F14" s="31" t="s">
        <v>27</v>
      </c>
      <c r="G14" s="29"/>
      <c r="H14" s="23" t="str">
        <f>菜單!$B31</f>
        <v>辛春成</v>
      </c>
      <c r="I14" s="19"/>
      <c r="J14" s="10"/>
      <c r="K14" s="13">
        <f>A14</f>
        <v>42072</v>
      </c>
      <c r="L14" s="13">
        <f>K14+1</f>
        <v>42073</v>
      </c>
      <c r="M14" s="15" t="s">
        <v>28</v>
      </c>
      <c r="N14" s="16" t="s">
        <v>34</v>
      </c>
      <c r="O14" s="14"/>
      <c r="P14" s="14"/>
      <c r="Q14" s="20"/>
    </row>
    <row r="15" spans="1:17" x14ac:dyDescent="0.25">
      <c r="A15" s="13">
        <f>菜單!B$4</f>
        <v>42072</v>
      </c>
      <c r="B15" s="10" t="s">
        <v>40</v>
      </c>
      <c r="C15" s="11" t="str">
        <f>菜單!A$31</f>
        <v>菠菜鮮菇湯</v>
      </c>
      <c r="D15" s="28" t="str">
        <f>菜單!$C32</f>
        <v>菠菜</v>
      </c>
      <c r="E15" s="95">
        <f>菜單!$E32</f>
        <v>8.2620000000000005</v>
      </c>
      <c r="F15" s="31" t="s">
        <v>27</v>
      </c>
      <c r="G15" s="23"/>
      <c r="H15" s="23" t="str">
        <f>菜單!$B32</f>
        <v>荃珍</v>
      </c>
      <c r="I15" s="19"/>
      <c r="J15" s="10"/>
      <c r="K15" s="13">
        <f>A15</f>
        <v>42072</v>
      </c>
      <c r="L15" s="13">
        <f>K15+1</f>
        <v>42073</v>
      </c>
      <c r="M15" s="15" t="s">
        <v>28</v>
      </c>
      <c r="N15" s="16" t="s">
        <v>34</v>
      </c>
      <c r="O15" s="14"/>
      <c r="P15" s="14"/>
      <c r="Q15" s="20"/>
    </row>
    <row r="16" spans="1:17" x14ac:dyDescent="0.25">
      <c r="A16" s="13">
        <f>菜單!B$4</f>
        <v>42072</v>
      </c>
      <c r="B16" s="10" t="s">
        <v>32</v>
      </c>
      <c r="C16" s="11" t="str">
        <f>菜單!A$31</f>
        <v>菠菜鮮菇湯</v>
      </c>
      <c r="D16" s="28" t="str">
        <f>菜單!$C33</f>
        <v>金針菇</v>
      </c>
      <c r="E16" s="95">
        <f>菜單!$E33</f>
        <v>2.2949999999999999</v>
      </c>
      <c r="F16" s="31" t="s">
        <v>27</v>
      </c>
      <c r="G16" s="23"/>
      <c r="H16" s="23" t="str">
        <f>菜單!$B33</f>
        <v>辛春成</v>
      </c>
      <c r="I16" s="19"/>
      <c r="J16" s="10"/>
      <c r="K16" s="13">
        <f>A16</f>
        <v>42072</v>
      </c>
      <c r="L16" s="13">
        <f>K16+1</f>
        <v>42073</v>
      </c>
      <c r="M16" s="15" t="s">
        <v>28</v>
      </c>
      <c r="N16" s="16" t="s">
        <v>34</v>
      </c>
      <c r="O16" s="14"/>
      <c r="P16" s="14"/>
      <c r="Q16" s="20"/>
    </row>
    <row r="17" spans="1:16" x14ac:dyDescent="0.25">
      <c r="A17" s="13">
        <f>菜單!B$4</f>
        <v>42072</v>
      </c>
      <c r="B17" s="10" t="s">
        <v>32</v>
      </c>
      <c r="C17" s="11" t="str">
        <f>菜單!A$31</f>
        <v>菠菜鮮菇湯</v>
      </c>
      <c r="D17" s="28" t="str">
        <f>菜單!$C34</f>
        <v>薑絲</v>
      </c>
      <c r="E17" s="94">
        <f>菜單!$E34</f>
        <v>0.22950000000000001</v>
      </c>
      <c r="F17" s="31" t="s">
        <v>27</v>
      </c>
      <c r="H17" s="23" t="str">
        <f>菜單!$B34</f>
        <v>家煥</v>
      </c>
      <c r="K17" s="13">
        <f t="shared" ref="K17" si="4">A17</f>
        <v>42072</v>
      </c>
      <c r="L17" s="13">
        <f t="shared" ref="L17" si="5">K17+1</f>
        <v>42073</v>
      </c>
      <c r="M17" s="15" t="s">
        <v>28</v>
      </c>
      <c r="N17" s="16" t="s">
        <v>34</v>
      </c>
      <c r="O17" s="14"/>
      <c r="P17" s="14"/>
    </row>
    <row r="18" spans="1:16" x14ac:dyDescent="0.25">
      <c r="A18" s="13">
        <f>菜單!B$4</f>
        <v>42072</v>
      </c>
      <c r="B18" s="11" t="s">
        <v>35</v>
      </c>
      <c r="C18" s="11" t="s">
        <v>200</v>
      </c>
      <c r="D18" s="28" t="str">
        <f>菜單!$C40</f>
        <v>養樂多鮮乳-大華</v>
      </c>
      <c r="E18" s="23">
        <f>菜單!$E40</f>
        <v>219</v>
      </c>
      <c r="F18" s="31" t="s">
        <v>62</v>
      </c>
      <c r="G18" s="23"/>
      <c r="H18" s="23" t="str">
        <f>菜單!$B40</f>
        <v>雅可樂多</v>
      </c>
      <c r="I18" s="19"/>
      <c r="J18" s="14"/>
      <c r="K18" s="13">
        <f>A18</f>
        <v>42072</v>
      </c>
      <c r="L18" s="13">
        <f t="shared" ref="L18:L26" si="6">K18+1</f>
        <v>42073</v>
      </c>
      <c r="M18" s="15" t="s">
        <v>28</v>
      </c>
      <c r="N18" s="16"/>
      <c r="O18" s="14"/>
      <c r="P18" s="14"/>
    </row>
    <row r="19" spans="1:16" x14ac:dyDescent="0.25">
      <c r="A19" s="13">
        <f>菜單!B$4</f>
        <v>42072</v>
      </c>
      <c r="B19" s="11" t="s">
        <v>35</v>
      </c>
      <c r="C19" s="11" t="s">
        <v>200</v>
      </c>
      <c r="D19" s="28" t="str">
        <f>菜單!C38</f>
        <v>養樂多優酪乳-蘆竹</v>
      </c>
      <c r="E19" s="23">
        <f>菜單!E38</f>
        <v>231</v>
      </c>
      <c r="F19" s="31" t="s">
        <v>46</v>
      </c>
      <c r="G19" s="22"/>
      <c r="H19" s="23" t="str">
        <f>菜單!B38</f>
        <v>雅可樂多</v>
      </c>
      <c r="I19" s="19"/>
      <c r="J19" s="14"/>
      <c r="K19" s="13">
        <f>A19</f>
        <v>42072</v>
      </c>
      <c r="L19" s="13">
        <f t="shared" si="6"/>
        <v>42073</v>
      </c>
      <c r="M19" s="15" t="s">
        <v>28</v>
      </c>
      <c r="N19" s="33"/>
      <c r="O19" s="14"/>
      <c r="P19" s="14"/>
    </row>
    <row r="20" spans="1:16" ht="16.5" customHeight="1" x14ac:dyDescent="0.25">
      <c r="A20" s="13">
        <f>[1]菜單!B$4</f>
        <v>42072</v>
      </c>
      <c r="B20" s="296" t="s">
        <v>202</v>
      </c>
      <c r="C20" s="296" t="s">
        <v>202</v>
      </c>
      <c r="D20" s="296" t="s">
        <v>204</v>
      </c>
      <c r="E20" s="296"/>
      <c r="F20" s="297" t="s">
        <v>205</v>
      </c>
      <c r="G20" s="297" t="s">
        <v>207</v>
      </c>
      <c r="H20" s="297" t="s">
        <v>184</v>
      </c>
      <c r="I20" s="298"/>
      <c r="J20" s="298"/>
      <c r="K20" s="299"/>
      <c r="L20" s="299"/>
      <c r="M20" s="15" t="s">
        <v>209</v>
      </c>
      <c r="N20" s="300"/>
      <c r="O20" s="14"/>
      <c r="P20" s="14"/>
    </row>
    <row r="21" spans="1:16" ht="16.5" customHeight="1" x14ac:dyDescent="0.25">
      <c r="A21" s="13">
        <f>[1]菜單!B$4</f>
        <v>42072</v>
      </c>
      <c r="B21" s="296" t="s">
        <v>211</v>
      </c>
      <c r="C21" s="296" t="s">
        <v>211</v>
      </c>
      <c r="D21" s="296" t="s">
        <v>212</v>
      </c>
      <c r="E21" s="296"/>
      <c r="F21" s="297" t="s">
        <v>213</v>
      </c>
      <c r="G21" s="297" t="s">
        <v>215</v>
      </c>
      <c r="H21" s="297" t="s">
        <v>184</v>
      </c>
      <c r="I21" s="298"/>
      <c r="J21" s="298"/>
      <c r="K21" s="299"/>
      <c r="L21" s="299"/>
      <c r="M21" s="15" t="s">
        <v>209</v>
      </c>
      <c r="N21" s="300"/>
      <c r="O21" s="14"/>
      <c r="P21" s="14"/>
    </row>
    <row r="22" spans="1:16" ht="16.5" customHeight="1" x14ac:dyDescent="0.25">
      <c r="A22" s="13">
        <f>[1]菜單!B$4</f>
        <v>42072</v>
      </c>
      <c r="B22" s="296" t="s">
        <v>211</v>
      </c>
      <c r="C22" s="296" t="s">
        <v>211</v>
      </c>
      <c r="D22" s="296" t="s">
        <v>217</v>
      </c>
      <c r="E22" s="296"/>
      <c r="F22" s="297" t="s">
        <v>218</v>
      </c>
      <c r="G22" s="297" t="s">
        <v>219</v>
      </c>
      <c r="H22" s="297" t="s">
        <v>221</v>
      </c>
      <c r="I22" s="298"/>
      <c r="J22" s="298"/>
      <c r="K22" s="299"/>
      <c r="L22" s="299"/>
      <c r="M22" s="15" t="s">
        <v>209</v>
      </c>
      <c r="N22" s="300"/>
      <c r="O22" s="14"/>
      <c r="P22" s="14"/>
    </row>
    <row r="23" spans="1:16" x14ac:dyDescent="0.25">
      <c r="A23" s="13">
        <f>菜單!G$4</f>
        <v>42073</v>
      </c>
      <c r="B23" s="9" t="s">
        <v>26</v>
      </c>
      <c r="C23" s="11" t="str">
        <f>菜單!F$4</f>
        <v>糙米飯</v>
      </c>
      <c r="D23" s="32" t="str">
        <f>菜單!$H7</f>
        <v>糙米(先送)</v>
      </c>
      <c r="E23" s="94">
        <f>菜單!$J7</f>
        <v>1.4688000000000001</v>
      </c>
      <c r="F23" s="31" t="s">
        <v>27</v>
      </c>
      <c r="G23" s="23"/>
      <c r="H23" s="23" t="str">
        <f>菜單!$G7</f>
        <v>順隆</v>
      </c>
      <c r="I23" s="19"/>
      <c r="J23" s="14"/>
      <c r="K23" s="13">
        <f t="shared" ref="K23:K26" si="7">A23</f>
        <v>42073</v>
      </c>
      <c r="L23" s="13">
        <f t="shared" si="6"/>
        <v>42074</v>
      </c>
      <c r="M23" s="15" t="s">
        <v>28</v>
      </c>
      <c r="N23" s="16" t="s">
        <v>42</v>
      </c>
      <c r="O23" s="14"/>
      <c r="P23" s="14"/>
    </row>
    <row r="24" spans="1:16" x14ac:dyDescent="0.25">
      <c r="A24" s="13">
        <f>菜單!G$4</f>
        <v>42073</v>
      </c>
      <c r="B24" s="11" t="s">
        <v>41</v>
      </c>
      <c r="C24" s="11" t="str">
        <f>菜單!F$8</f>
        <v>塔香醬爆豬</v>
      </c>
      <c r="D24" s="32" t="str">
        <f>菜單!$H8</f>
        <v>肉片</v>
      </c>
      <c r="E24" s="95">
        <f>菜單!$J8</f>
        <v>18.36</v>
      </c>
      <c r="F24" s="31" t="s">
        <v>27</v>
      </c>
      <c r="G24" s="22"/>
      <c r="H24" s="23" t="str">
        <f>菜單!$G8</f>
        <v>復進</v>
      </c>
      <c r="I24" s="19" t="s">
        <v>242</v>
      </c>
      <c r="J24" s="14"/>
      <c r="K24" s="13">
        <f t="shared" si="7"/>
        <v>42073</v>
      </c>
      <c r="L24" s="13">
        <f t="shared" si="6"/>
        <v>42074</v>
      </c>
      <c r="M24" s="15" t="s">
        <v>28</v>
      </c>
      <c r="N24" s="33" t="s">
        <v>199</v>
      </c>
      <c r="O24" s="14"/>
      <c r="P24" s="14"/>
    </row>
    <row r="25" spans="1:16" x14ac:dyDescent="0.25">
      <c r="A25" s="13">
        <f>菜單!G$4</f>
        <v>42073</v>
      </c>
      <c r="B25" s="11" t="s">
        <v>41</v>
      </c>
      <c r="C25" s="11" t="str">
        <f>菜單!F$8</f>
        <v>塔香醬爆豬</v>
      </c>
      <c r="D25" s="32" t="str">
        <f>菜單!$H9</f>
        <v>洋蔥去皮</v>
      </c>
      <c r="E25" s="95">
        <f>菜單!$J9</f>
        <v>14.688000000000001</v>
      </c>
      <c r="F25" s="31" t="s">
        <v>27</v>
      </c>
      <c r="G25" s="24"/>
      <c r="H25" s="23" t="str">
        <f>菜單!$G9</f>
        <v>荃珍</v>
      </c>
      <c r="I25" s="19"/>
      <c r="J25" s="14"/>
      <c r="K25" s="13">
        <f t="shared" si="7"/>
        <v>42073</v>
      </c>
      <c r="L25" s="13">
        <f t="shared" si="6"/>
        <v>42074</v>
      </c>
      <c r="M25" s="15" t="s">
        <v>28</v>
      </c>
      <c r="N25" s="33" t="s">
        <v>199</v>
      </c>
      <c r="O25" s="14"/>
      <c r="P25" s="14"/>
    </row>
    <row r="26" spans="1:16" x14ac:dyDescent="0.25">
      <c r="A26" s="13">
        <f>菜單!G$4</f>
        <v>42073</v>
      </c>
      <c r="B26" s="11" t="s">
        <v>41</v>
      </c>
      <c r="C26" s="11" t="str">
        <f>菜單!F$8</f>
        <v>塔香醬爆豬</v>
      </c>
      <c r="D26" s="32" t="str">
        <f>菜單!$H10</f>
        <v>九層塔</v>
      </c>
      <c r="E26" s="95">
        <f>菜單!$J10</f>
        <v>0.91800000000000004</v>
      </c>
      <c r="F26" s="31" t="s">
        <v>27</v>
      </c>
      <c r="G26" s="25"/>
      <c r="H26" s="23" t="str">
        <f>菜單!$G10</f>
        <v>荃珍</v>
      </c>
      <c r="I26" s="19"/>
      <c r="J26" s="14"/>
      <c r="K26" s="13">
        <f t="shared" si="7"/>
        <v>42073</v>
      </c>
      <c r="L26" s="13">
        <f t="shared" si="6"/>
        <v>42074</v>
      </c>
      <c r="M26" s="15" t="s">
        <v>28</v>
      </c>
      <c r="N26" s="33" t="s">
        <v>199</v>
      </c>
      <c r="O26" s="14"/>
      <c r="P26" s="14"/>
    </row>
    <row r="27" spans="1:16" x14ac:dyDescent="0.25">
      <c r="A27" s="13">
        <f>菜單!G$4</f>
        <v>42073</v>
      </c>
      <c r="B27" s="10" t="s">
        <v>30</v>
      </c>
      <c r="C27" s="11" t="str">
        <f>菜單!F$17</f>
        <v>油蔥蒸蛋</v>
      </c>
      <c r="D27" s="32" t="str">
        <f>菜單!$H17</f>
        <v>洗選蛋</v>
      </c>
      <c r="E27" s="95">
        <f>菜單!$J17</f>
        <v>18.36</v>
      </c>
      <c r="F27" s="31" t="s">
        <v>27</v>
      </c>
      <c r="G27" s="22"/>
      <c r="H27" s="23" t="str">
        <f>菜單!$G17</f>
        <v>禾品</v>
      </c>
      <c r="I27" s="19"/>
      <c r="J27" s="10"/>
      <c r="K27" s="13">
        <f t="shared" ref="K27:K34" si="8">A27</f>
        <v>42073</v>
      </c>
      <c r="L27" s="13">
        <f t="shared" ref="L27:L34" si="9">K27+1</f>
        <v>42074</v>
      </c>
      <c r="M27" s="15" t="s">
        <v>28</v>
      </c>
      <c r="N27" s="33" t="s">
        <v>222</v>
      </c>
      <c r="O27" s="14"/>
      <c r="P27" s="14"/>
    </row>
    <row r="28" spans="1:16" x14ac:dyDescent="0.25">
      <c r="A28" s="13">
        <f>菜單!G$4</f>
        <v>42073</v>
      </c>
      <c r="B28" s="10" t="s">
        <v>30</v>
      </c>
      <c r="C28" s="11" t="str">
        <f>菜單!F$17</f>
        <v>油蔥蒸蛋</v>
      </c>
      <c r="D28" s="32" t="str">
        <f>菜單!$H18</f>
        <v>青蔥</v>
      </c>
      <c r="E28" s="95">
        <f>菜單!$J18</f>
        <v>0.91800000000000004</v>
      </c>
      <c r="F28" s="31" t="s">
        <v>27</v>
      </c>
      <c r="G28" s="22"/>
      <c r="H28" s="23" t="str">
        <f>菜單!$G18</f>
        <v>荃珍</v>
      </c>
      <c r="I28" s="19"/>
      <c r="J28" s="10"/>
      <c r="K28" s="13">
        <f t="shared" si="8"/>
        <v>42073</v>
      </c>
      <c r="L28" s="13">
        <f t="shared" si="9"/>
        <v>42074</v>
      </c>
      <c r="M28" s="15" t="s">
        <v>28</v>
      </c>
      <c r="N28" s="33" t="s">
        <v>222</v>
      </c>
      <c r="O28" s="14"/>
      <c r="P28" s="14"/>
    </row>
    <row r="29" spans="1:16" x14ac:dyDescent="0.25">
      <c r="A29" s="13">
        <f>菜單!G$4</f>
        <v>42073</v>
      </c>
      <c r="B29" s="10" t="s">
        <v>30</v>
      </c>
      <c r="C29" s="11" t="str">
        <f>菜單!F$17</f>
        <v>油蔥蒸蛋</v>
      </c>
      <c r="D29" s="32" t="str">
        <f>菜單!$H19</f>
        <v>油蔥酥600g</v>
      </c>
      <c r="E29" s="94" t="str">
        <f>菜單!$J19</f>
        <v>1包</v>
      </c>
      <c r="F29" s="31" t="s">
        <v>27</v>
      </c>
      <c r="G29" s="22"/>
      <c r="H29" s="23" t="str">
        <f>菜單!$G19</f>
        <v>福隆</v>
      </c>
      <c r="I29" s="19"/>
      <c r="J29" s="10"/>
      <c r="K29" s="13">
        <f t="shared" si="8"/>
        <v>42073</v>
      </c>
      <c r="L29" s="13">
        <f t="shared" si="9"/>
        <v>42074</v>
      </c>
      <c r="M29" s="15" t="s">
        <v>28</v>
      </c>
      <c r="N29" s="33" t="s">
        <v>222</v>
      </c>
      <c r="O29" s="14"/>
      <c r="P29" s="14"/>
    </row>
    <row r="30" spans="1:16" x14ac:dyDescent="0.25">
      <c r="A30" s="13">
        <f>菜單!G$4</f>
        <v>42073</v>
      </c>
      <c r="B30" s="10" t="s">
        <v>31</v>
      </c>
      <c r="C30" s="11" t="str">
        <f>菜單!F$25</f>
        <v>有機青菜</v>
      </c>
      <c r="D30" s="32" t="str">
        <f>菜單!$H25</f>
        <v>有機小松菜37k</v>
      </c>
      <c r="E30" s="23"/>
      <c r="F30" s="31" t="s">
        <v>27</v>
      </c>
      <c r="H30" s="23" t="str">
        <f>菜單!$G25</f>
        <v>市農會</v>
      </c>
      <c r="K30" s="13">
        <f t="shared" si="8"/>
        <v>42073</v>
      </c>
      <c r="L30" s="13">
        <f t="shared" si="9"/>
        <v>42074</v>
      </c>
      <c r="M30" s="15" t="s">
        <v>28</v>
      </c>
      <c r="N30" s="16" t="s">
        <v>49</v>
      </c>
      <c r="P30" s="14"/>
    </row>
    <row r="31" spans="1:16" x14ac:dyDescent="0.25">
      <c r="A31" s="13">
        <f>菜單!G$4</f>
        <v>42073</v>
      </c>
      <c r="B31" s="10" t="s">
        <v>31</v>
      </c>
      <c r="C31" s="11" t="str">
        <f>菜單!F$25</f>
        <v>有機青菜</v>
      </c>
      <c r="D31" s="32" t="str">
        <f>菜單!$H26</f>
        <v>蒜末</v>
      </c>
      <c r="E31" s="94">
        <f>菜單!$J26</f>
        <v>0.45900000000000002</v>
      </c>
      <c r="F31" s="31" t="s">
        <v>27</v>
      </c>
      <c r="G31" s="22"/>
      <c r="H31" s="23" t="str">
        <f>菜單!$G26</f>
        <v>家煥</v>
      </c>
      <c r="I31" s="19"/>
      <c r="J31" s="10"/>
      <c r="K31" s="13">
        <f t="shared" si="8"/>
        <v>42073</v>
      </c>
      <c r="L31" s="13">
        <f t="shared" si="9"/>
        <v>42074</v>
      </c>
      <c r="M31" s="15" t="s">
        <v>28</v>
      </c>
      <c r="N31" s="16" t="s">
        <v>49</v>
      </c>
      <c r="P31" s="14"/>
    </row>
    <row r="32" spans="1:16" x14ac:dyDescent="0.25">
      <c r="A32" s="13">
        <f>菜單!G$4</f>
        <v>42073</v>
      </c>
      <c r="B32" s="10" t="s">
        <v>40</v>
      </c>
      <c r="C32" s="11" t="str">
        <f>菜單!F$31</f>
        <v>酸菜豬血湯</v>
      </c>
      <c r="D32" s="32" t="str">
        <f>菜單!$H31</f>
        <v>酸菜心絲</v>
      </c>
      <c r="E32" s="95">
        <f>菜單!$J31</f>
        <v>5.0490000000000004</v>
      </c>
      <c r="F32" s="31" t="s">
        <v>27</v>
      </c>
      <c r="G32" s="23"/>
      <c r="H32" s="23" t="str">
        <f>菜單!$G31</f>
        <v xml:space="preserve"> 阿郎</v>
      </c>
      <c r="I32" s="19"/>
      <c r="J32" s="10"/>
      <c r="K32" s="13">
        <f t="shared" si="8"/>
        <v>42073</v>
      </c>
      <c r="L32" s="13">
        <f t="shared" si="9"/>
        <v>42074</v>
      </c>
      <c r="M32" s="15" t="s">
        <v>28</v>
      </c>
      <c r="N32" s="16" t="s">
        <v>47</v>
      </c>
      <c r="P32" s="14"/>
    </row>
    <row r="33" spans="1:16" x14ac:dyDescent="0.25">
      <c r="A33" s="13">
        <f>菜單!G$4</f>
        <v>42073</v>
      </c>
      <c r="B33" s="10" t="s">
        <v>40</v>
      </c>
      <c r="C33" s="11" t="str">
        <f>菜單!F$31</f>
        <v>酸菜豬血湯</v>
      </c>
      <c r="D33" s="32" t="str">
        <f>菜單!$H32</f>
        <v>豬血</v>
      </c>
      <c r="E33" s="95">
        <f>菜單!$J32</f>
        <v>8.2620000000000005</v>
      </c>
      <c r="F33" s="31" t="s">
        <v>27</v>
      </c>
      <c r="G33" s="22"/>
      <c r="H33" s="23" t="str">
        <f>菜單!$G32</f>
        <v>阿郎</v>
      </c>
      <c r="I33" s="19"/>
      <c r="J33" s="14"/>
      <c r="K33" s="13">
        <f t="shared" si="8"/>
        <v>42073</v>
      </c>
      <c r="L33" s="13">
        <f t="shared" si="9"/>
        <v>42074</v>
      </c>
      <c r="M33" s="15" t="s">
        <v>28</v>
      </c>
      <c r="N33" s="16" t="s">
        <v>47</v>
      </c>
      <c r="P33" s="14"/>
    </row>
    <row r="34" spans="1:16" x14ac:dyDescent="0.25">
      <c r="A34" s="13">
        <f>菜單!G$4</f>
        <v>42073</v>
      </c>
      <c r="B34" s="10" t="s">
        <v>40</v>
      </c>
      <c r="C34" s="11" t="str">
        <f>菜單!F$31</f>
        <v>酸菜豬血湯</v>
      </c>
      <c r="D34" s="32" t="str">
        <f>菜單!$H33</f>
        <v>薑絲</v>
      </c>
      <c r="E34" s="94">
        <f>菜單!$J33</f>
        <v>0.22950000000000001</v>
      </c>
      <c r="F34" s="31" t="s">
        <v>27</v>
      </c>
      <c r="G34" s="22"/>
      <c r="H34" s="23" t="str">
        <f>菜單!$G33</f>
        <v>家煥</v>
      </c>
      <c r="I34" s="19"/>
      <c r="J34" s="14"/>
      <c r="K34" s="13">
        <f t="shared" si="8"/>
        <v>42073</v>
      </c>
      <c r="L34" s="13">
        <f t="shared" si="9"/>
        <v>42074</v>
      </c>
      <c r="M34" s="15" t="s">
        <v>28</v>
      </c>
      <c r="N34" s="16" t="s">
        <v>34</v>
      </c>
      <c r="P34" s="14"/>
    </row>
    <row r="35" spans="1:16" x14ac:dyDescent="0.25">
      <c r="A35" s="13">
        <f>菜單!G$4</f>
        <v>42073</v>
      </c>
      <c r="B35" s="10" t="s">
        <v>32</v>
      </c>
      <c r="C35" s="11" t="str">
        <f>菜單!F$31</f>
        <v>酸菜豬血湯</v>
      </c>
      <c r="D35" s="32" t="str">
        <f>菜單!$H34</f>
        <v>牛頭牌沙茶醬</v>
      </c>
      <c r="E35" s="23"/>
      <c r="F35" s="31" t="s">
        <v>223</v>
      </c>
      <c r="H35" s="23" t="str">
        <f>菜單!$G34</f>
        <v>豐輝</v>
      </c>
      <c r="K35" s="13"/>
      <c r="L35" s="13"/>
      <c r="M35" s="15" t="s">
        <v>28</v>
      </c>
      <c r="P35" s="14"/>
    </row>
    <row r="36" spans="1:16" ht="21" x14ac:dyDescent="0.25">
      <c r="A36" s="13">
        <f>[1]菜單!G$4</f>
        <v>42073</v>
      </c>
      <c r="B36" s="296" t="s">
        <v>236</v>
      </c>
      <c r="C36" s="296" t="s">
        <v>236</v>
      </c>
      <c r="D36" s="296" t="s">
        <v>237</v>
      </c>
      <c r="E36" s="296"/>
      <c r="F36" s="297" t="s">
        <v>238</v>
      </c>
      <c r="G36" s="297" t="s">
        <v>239</v>
      </c>
      <c r="H36" s="297" t="s">
        <v>240</v>
      </c>
      <c r="I36" s="298"/>
      <c r="J36" s="298"/>
      <c r="K36" s="299"/>
      <c r="L36" s="299"/>
      <c r="M36" s="15" t="s">
        <v>241</v>
      </c>
      <c r="N36" s="300"/>
      <c r="P36" s="14"/>
    </row>
    <row r="37" spans="1:16" ht="21" x14ac:dyDescent="0.25">
      <c r="A37" s="13">
        <f>[1]菜單!G$4</f>
        <v>42073</v>
      </c>
      <c r="B37" s="296" t="s">
        <v>227</v>
      </c>
      <c r="C37" s="296" t="s">
        <v>227</v>
      </c>
      <c r="D37" s="296" t="s">
        <v>228</v>
      </c>
      <c r="E37" s="296"/>
      <c r="F37" s="297" t="s">
        <v>229</v>
      </c>
      <c r="G37" s="297" t="s">
        <v>230</v>
      </c>
      <c r="H37" s="297" t="s">
        <v>225</v>
      </c>
      <c r="I37" s="298"/>
      <c r="J37" s="298"/>
      <c r="K37" s="299"/>
      <c r="L37" s="299"/>
      <c r="M37" s="15" t="s">
        <v>226</v>
      </c>
      <c r="N37" s="300"/>
      <c r="P37" s="14"/>
    </row>
    <row r="38" spans="1:16" ht="21" x14ac:dyDescent="0.25">
      <c r="A38" s="13">
        <f>[1]菜單!G$4</f>
        <v>42073</v>
      </c>
      <c r="B38" s="296" t="s">
        <v>231</v>
      </c>
      <c r="C38" s="296" t="s">
        <v>231</v>
      </c>
      <c r="D38" s="296" t="s">
        <v>232</v>
      </c>
      <c r="E38" s="296"/>
      <c r="F38" s="297" t="s">
        <v>233</v>
      </c>
      <c r="G38" s="297" t="s">
        <v>234</v>
      </c>
      <c r="H38" s="297" t="s">
        <v>235</v>
      </c>
      <c r="I38" s="298"/>
      <c r="J38" s="298"/>
      <c r="K38" s="299"/>
      <c r="L38" s="299"/>
      <c r="M38" s="15" t="s">
        <v>224</v>
      </c>
      <c r="N38" s="300"/>
      <c r="P38" s="14"/>
    </row>
    <row r="39" spans="1:16" x14ac:dyDescent="0.25">
      <c r="A39" s="13">
        <f>菜單!L$4</f>
        <v>42074</v>
      </c>
      <c r="B39" s="10" t="s">
        <v>44</v>
      </c>
      <c r="C39" s="11" t="str">
        <f>菜單!K$7</f>
        <v>日式烏龍麵</v>
      </c>
      <c r="D39" s="11" t="str">
        <f>菜單!$M7</f>
        <v>大烏龍麵</v>
      </c>
      <c r="E39" s="53">
        <f>菜單!$O7</f>
        <v>50.49</v>
      </c>
      <c r="F39" s="31" t="s">
        <v>27</v>
      </c>
      <c r="G39" s="23"/>
      <c r="H39" s="23" t="str">
        <f>菜單!$L7</f>
        <v>永豐</v>
      </c>
      <c r="I39" s="19"/>
      <c r="J39" s="14"/>
      <c r="K39" s="13">
        <f t="shared" ref="K39:K44" si="10">A39</f>
        <v>42074</v>
      </c>
      <c r="L39" s="13">
        <f t="shared" ref="L39:L45" si="11">K39+1</f>
        <v>42075</v>
      </c>
      <c r="M39" s="15" t="s">
        <v>28</v>
      </c>
      <c r="N39" s="16" t="s">
        <v>199</v>
      </c>
      <c r="P39" s="14"/>
    </row>
    <row r="40" spans="1:16" x14ac:dyDescent="0.25">
      <c r="A40" s="13">
        <f>菜單!L$4</f>
        <v>42074</v>
      </c>
      <c r="B40" s="10" t="s">
        <v>29</v>
      </c>
      <c r="C40" s="11" t="str">
        <f>菜單!K$7</f>
        <v>日式烏龍麵</v>
      </c>
      <c r="D40" s="11" t="str">
        <f>菜單!$M8</f>
        <v>魚板絲(粗)</v>
      </c>
      <c r="E40" s="53">
        <f>菜單!$O8</f>
        <v>2.2949999999999999</v>
      </c>
      <c r="F40" s="31" t="s">
        <v>27</v>
      </c>
      <c r="G40" s="23"/>
      <c r="H40" s="23" t="str">
        <f>菜單!$L8</f>
        <v>自立</v>
      </c>
      <c r="I40" s="19" t="s">
        <v>243</v>
      </c>
      <c r="J40" s="14"/>
      <c r="K40" s="13">
        <f t="shared" si="10"/>
        <v>42074</v>
      </c>
      <c r="L40" s="13">
        <f t="shared" si="11"/>
        <v>42075</v>
      </c>
      <c r="M40" s="15" t="s">
        <v>28</v>
      </c>
      <c r="N40" s="16" t="s">
        <v>199</v>
      </c>
      <c r="P40" s="14"/>
    </row>
    <row r="41" spans="1:16" x14ac:dyDescent="0.25">
      <c r="A41" s="13">
        <f>菜單!L$4</f>
        <v>42074</v>
      </c>
      <c r="B41" s="10" t="s">
        <v>29</v>
      </c>
      <c r="C41" s="11" t="str">
        <f>菜單!K$7</f>
        <v>日式烏龍麵</v>
      </c>
      <c r="D41" s="11" t="str">
        <f>菜單!$M9</f>
        <v>大白菜</v>
      </c>
      <c r="E41" s="53">
        <f>菜單!$O9</f>
        <v>13.77</v>
      </c>
      <c r="F41" s="31" t="s">
        <v>27</v>
      </c>
      <c r="G41" s="23"/>
      <c r="H41" s="23" t="str">
        <f>菜單!$L9</f>
        <v>荃珍</v>
      </c>
      <c r="I41" s="19"/>
      <c r="J41" s="10"/>
      <c r="K41" s="13">
        <f t="shared" si="10"/>
        <v>42074</v>
      </c>
      <c r="L41" s="13">
        <f t="shared" si="11"/>
        <v>42075</v>
      </c>
      <c r="M41" s="15" t="s">
        <v>28</v>
      </c>
      <c r="N41" s="16" t="s">
        <v>199</v>
      </c>
      <c r="P41" s="14"/>
    </row>
    <row r="42" spans="1:16" x14ac:dyDescent="0.25">
      <c r="A42" s="13">
        <f>菜單!L$4</f>
        <v>42074</v>
      </c>
      <c r="B42" s="10" t="s">
        <v>29</v>
      </c>
      <c r="C42" s="11" t="str">
        <f>菜單!K$7</f>
        <v>日式烏龍麵</v>
      </c>
      <c r="D42" s="11" t="str">
        <f>菜單!$M10</f>
        <v>紅蘿蔔絲</v>
      </c>
      <c r="E42" s="53">
        <f>菜單!$O10</f>
        <v>3.2130000000000001</v>
      </c>
      <c r="F42" s="31" t="s">
        <v>27</v>
      </c>
      <c r="G42" s="23"/>
      <c r="H42" s="23" t="str">
        <f>菜單!$L10</f>
        <v>新北</v>
      </c>
      <c r="I42" s="19"/>
      <c r="J42" s="10"/>
      <c r="K42" s="13">
        <f t="shared" si="10"/>
        <v>42074</v>
      </c>
      <c r="L42" s="13">
        <f t="shared" si="11"/>
        <v>42075</v>
      </c>
      <c r="M42" s="15" t="s">
        <v>28</v>
      </c>
      <c r="N42" s="16" t="s">
        <v>199</v>
      </c>
      <c r="P42" s="14"/>
    </row>
    <row r="43" spans="1:16" x14ac:dyDescent="0.25">
      <c r="A43" s="13">
        <f>菜單!L$4</f>
        <v>42074</v>
      </c>
      <c r="B43" s="10" t="s">
        <v>29</v>
      </c>
      <c r="C43" s="11" t="str">
        <f>菜單!K$7</f>
        <v>日式烏龍麵</v>
      </c>
      <c r="D43" s="11" t="str">
        <f>菜單!$M11</f>
        <v>生香菇</v>
      </c>
      <c r="E43" s="301">
        <f>菜單!$O11</f>
        <v>1.4688000000000001</v>
      </c>
      <c r="F43" s="31" t="s">
        <v>45</v>
      </c>
      <c r="G43" s="22"/>
      <c r="H43" s="23" t="str">
        <f>菜單!$L11</f>
        <v>辛春成</v>
      </c>
      <c r="I43" s="19"/>
      <c r="J43" s="14"/>
      <c r="K43" s="13">
        <f t="shared" si="10"/>
        <v>42074</v>
      </c>
      <c r="L43" s="13">
        <f t="shared" si="11"/>
        <v>42075</v>
      </c>
      <c r="M43" s="15" t="s">
        <v>28</v>
      </c>
      <c r="N43" s="16" t="s">
        <v>199</v>
      </c>
      <c r="P43" s="14"/>
    </row>
    <row r="44" spans="1:16" x14ac:dyDescent="0.25">
      <c r="A44" s="13">
        <f>菜單!L$4</f>
        <v>42074</v>
      </c>
      <c r="B44" s="10" t="s">
        <v>29</v>
      </c>
      <c r="C44" s="11" t="str">
        <f>菜單!K$7</f>
        <v>日式烏龍麵</v>
      </c>
      <c r="D44" s="11" t="str">
        <f>菜單!$M12</f>
        <v>肉絲</v>
      </c>
      <c r="E44" s="53">
        <f>菜單!$O12</f>
        <v>4.59</v>
      </c>
      <c r="F44" s="31" t="s">
        <v>27</v>
      </c>
      <c r="G44" s="22"/>
      <c r="H44" s="23" t="str">
        <f>菜單!$L12</f>
        <v>復進</v>
      </c>
      <c r="I44" s="19" t="s">
        <v>242</v>
      </c>
      <c r="J44" s="14"/>
      <c r="K44" s="13">
        <f t="shared" si="10"/>
        <v>42074</v>
      </c>
      <c r="L44" s="13">
        <f t="shared" si="11"/>
        <v>42075</v>
      </c>
      <c r="M44" s="15" t="s">
        <v>28</v>
      </c>
      <c r="N44" s="16" t="s">
        <v>199</v>
      </c>
    </row>
    <row r="45" spans="1:16" x14ac:dyDescent="0.25">
      <c r="A45" s="13">
        <f>菜單!L$4</f>
        <v>42074</v>
      </c>
      <c r="B45" s="10" t="s">
        <v>29</v>
      </c>
      <c r="C45" s="11" t="str">
        <f>菜單!K$7</f>
        <v>日式烏龍麵</v>
      </c>
      <c r="D45" s="11" t="str">
        <f>菜單!$M13</f>
        <v>洋蔥去皮</v>
      </c>
      <c r="E45" s="53">
        <f>菜單!$O13</f>
        <v>3.6720000000000002</v>
      </c>
      <c r="F45" s="31" t="s">
        <v>27</v>
      </c>
      <c r="G45" s="22"/>
      <c r="H45" s="23" t="str">
        <f>菜單!$L13</f>
        <v>荃珍</v>
      </c>
      <c r="K45" s="13">
        <f t="shared" ref="K45" si="12">A45</f>
        <v>42074</v>
      </c>
      <c r="L45" s="13">
        <f t="shared" si="11"/>
        <v>42075</v>
      </c>
      <c r="M45" s="15" t="s">
        <v>28</v>
      </c>
      <c r="N45" s="16" t="s">
        <v>199</v>
      </c>
    </row>
    <row r="46" spans="1:16" x14ac:dyDescent="0.25">
      <c r="A46" s="13">
        <f>菜單!L$4</f>
        <v>42074</v>
      </c>
      <c r="B46" s="10" t="s">
        <v>29</v>
      </c>
      <c r="C46" s="11" t="str">
        <f>菜單!K$7</f>
        <v>日式烏龍麵</v>
      </c>
      <c r="D46" s="11" t="str">
        <f>菜單!$M14</f>
        <v>柴魚片600G</v>
      </c>
      <c r="E46" s="53"/>
      <c r="F46" s="31" t="s">
        <v>27</v>
      </c>
      <c r="G46" s="22"/>
      <c r="H46" s="23" t="str">
        <f>菜單!$L14</f>
        <v>禾信行</v>
      </c>
      <c r="K46" s="13"/>
      <c r="L46" s="13"/>
      <c r="M46" s="15" t="s">
        <v>28</v>
      </c>
      <c r="N46" s="16" t="s">
        <v>199</v>
      </c>
    </row>
    <row r="47" spans="1:16" x14ac:dyDescent="0.25">
      <c r="A47" s="13">
        <f>菜單!L$4</f>
        <v>42074</v>
      </c>
      <c r="B47" s="10" t="s">
        <v>30</v>
      </c>
      <c r="C47" s="11" t="str">
        <f>菜單!K$17</f>
        <v>紅燒肉豆腐</v>
      </c>
      <c r="D47" s="11" t="str">
        <f>菜單!$M17</f>
        <v>紅燒肉豆腐30g</v>
      </c>
      <c r="E47" s="53">
        <f>菜單!$O17</f>
        <v>922</v>
      </c>
      <c r="F47" s="31" t="s">
        <v>27</v>
      </c>
      <c r="G47" s="22"/>
      <c r="H47" s="23" t="str">
        <f>菜單!$L17</f>
        <v>自立</v>
      </c>
      <c r="I47" s="19" t="s">
        <v>242</v>
      </c>
      <c r="J47" s="10"/>
      <c r="K47" s="13">
        <f t="shared" ref="K47:K51" si="13">A47</f>
        <v>42074</v>
      </c>
      <c r="L47" s="13">
        <f t="shared" ref="L47:L51" si="14">K47+1</f>
        <v>42075</v>
      </c>
      <c r="M47" s="15" t="s">
        <v>28</v>
      </c>
      <c r="N47" s="16" t="s">
        <v>245</v>
      </c>
    </row>
    <row r="48" spans="1:16" x14ac:dyDescent="0.25">
      <c r="A48" s="13">
        <f>菜單!L$4</f>
        <v>42074</v>
      </c>
      <c r="B48" s="10" t="s">
        <v>30</v>
      </c>
      <c r="C48" s="11" t="str">
        <f>菜單!K$17</f>
        <v>紅燒肉豆腐</v>
      </c>
      <c r="D48" s="11" t="str">
        <f>菜單!$M18</f>
        <v>大白菜</v>
      </c>
      <c r="E48" s="53">
        <f>菜單!$O18</f>
        <v>4.59</v>
      </c>
      <c r="F48" s="31" t="s">
        <v>27</v>
      </c>
      <c r="G48" s="22"/>
      <c r="H48" s="23" t="str">
        <f>菜單!$L18</f>
        <v>荃珍</v>
      </c>
      <c r="I48" s="19"/>
      <c r="J48" s="10"/>
      <c r="K48" s="13">
        <f t="shared" si="13"/>
        <v>42074</v>
      </c>
      <c r="L48" s="13">
        <f t="shared" si="14"/>
        <v>42075</v>
      </c>
      <c r="M48" s="15" t="s">
        <v>28</v>
      </c>
      <c r="N48" s="16" t="s">
        <v>245</v>
      </c>
    </row>
    <row r="49" spans="1:14" x14ac:dyDescent="0.25">
      <c r="A49" s="13">
        <f>菜單!L$4</f>
        <v>42074</v>
      </c>
      <c r="B49" s="10" t="s">
        <v>30</v>
      </c>
      <c r="C49" s="11" t="str">
        <f>菜單!K$17</f>
        <v>紅燒肉豆腐</v>
      </c>
      <c r="D49" s="11" t="str">
        <f>菜單!$M19</f>
        <v>木耳絲</v>
      </c>
      <c r="E49" s="53">
        <f>菜單!$O19</f>
        <v>0.91800000000000004</v>
      </c>
      <c r="F49" s="31" t="s">
        <v>27</v>
      </c>
      <c r="G49" s="22"/>
      <c r="H49" s="23" t="str">
        <f>菜單!$L19</f>
        <v>宏旭</v>
      </c>
      <c r="I49" s="19"/>
      <c r="J49" s="10"/>
      <c r="K49" s="13">
        <f t="shared" si="13"/>
        <v>42074</v>
      </c>
      <c r="L49" s="13">
        <f t="shared" si="14"/>
        <v>42075</v>
      </c>
      <c r="M49" s="15" t="s">
        <v>28</v>
      </c>
      <c r="N49" s="16" t="s">
        <v>245</v>
      </c>
    </row>
    <row r="50" spans="1:14" x14ac:dyDescent="0.25">
      <c r="A50" s="13">
        <f>菜單!L$4</f>
        <v>42074</v>
      </c>
      <c r="B50" s="10" t="s">
        <v>31</v>
      </c>
      <c r="C50" s="11" t="str">
        <f>菜單!K$25</f>
        <v>青菜</v>
      </c>
      <c r="D50" s="11" t="str">
        <f>菜單!$M25</f>
        <v>菠菜</v>
      </c>
      <c r="E50" s="53">
        <f>菜單!$O25</f>
        <v>33.048000000000002</v>
      </c>
      <c r="F50" s="31" t="s">
        <v>48</v>
      </c>
      <c r="G50" s="27"/>
      <c r="H50" s="23" t="str">
        <f>菜單!$L25</f>
        <v>荃珍</v>
      </c>
      <c r="I50" s="19"/>
      <c r="J50" s="10"/>
      <c r="K50" s="13">
        <f t="shared" si="13"/>
        <v>42074</v>
      </c>
      <c r="L50" s="13">
        <f t="shared" si="14"/>
        <v>42075</v>
      </c>
      <c r="M50" s="15" t="s">
        <v>28</v>
      </c>
      <c r="N50" s="16" t="s">
        <v>50</v>
      </c>
    </row>
    <row r="51" spans="1:14" x14ac:dyDescent="0.25">
      <c r="A51" s="13">
        <f>菜單!L$4</f>
        <v>42074</v>
      </c>
      <c r="B51" s="10" t="s">
        <v>31</v>
      </c>
      <c r="C51" s="11" t="str">
        <f>菜單!K$25</f>
        <v>青菜</v>
      </c>
      <c r="D51" s="11" t="str">
        <f>菜單!$M26</f>
        <v>蒜末</v>
      </c>
      <c r="E51" s="301">
        <f>菜單!$O26</f>
        <v>0.45900000000000002</v>
      </c>
      <c r="F51" s="31" t="s">
        <v>48</v>
      </c>
      <c r="G51" s="27"/>
      <c r="H51" s="23" t="str">
        <f>菜單!$L26</f>
        <v>家換</v>
      </c>
      <c r="I51" s="19"/>
      <c r="J51" s="10"/>
      <c r="K51" s="13">
        <f t="shared" si="13"/>
        <v>42074</v>
      </c>
      <c r="L51" s="13">
        <f t="shared" si="14"/>
        <v>42075</v>
      </c>
      <c r="M51" s="15" t="s">
        <v>28</v>
      </c>
      <c r="N51" s="16" t="s">
        <v>51</v>
      </c>
    </row>
    <row r="52" spans="1:14" x14ac:dyDescent="0.25">
      <c r="A52" s="13">
        <f>菜單!L$4</f>
        <v>42074</v>
      </c>
      <c r="B52" s="10" t="s">
        <v>32</v>
      </c>
      <c r="C52" s="11" t="str">
        <f>菜單!K$31</f>
        <v>蕃茄蔬菜蛋花湯</v>
      </c>
      <c r="D52" s="11" t="str">
        <f>菜單!$M31</f>
        <v>大蕃茄</v>
      </c>
      <c r="E52" s="53">
        <f>菜單!$O31</f>
        <v>6.8849999999999998</v>
      </c>
      <c r="F52" s="31" t="s">
        <v>27</v>
      </c>
      <c r="G52" s="27"/>
      <c r="H52" s="23" t="str">
        <f>菜單!$L31</f>
        <v>荃珍</v>
      </c>
      <c r="I52" s="29"/>
      <c r="J52" s="10"/>
      <c r="K52" s="13">
        <f>A52</f>
        <v>42074</v>
      </c>
      <c r="L52" s="13">
        <f>K52+1</f>
        <v>42075</v>
      </c>
      <c r="M52" s="15" t="s">
        <v>28</v>
      </c>
      <c r="N52" s="16" t="s">
        <v>52</v>
      </c>
    </row>
    <row r="53" spans="1:14" x14ac:dyDescent="0.25">
      <c r="A53" s="13">
        <f>菜單!L$4</f>
        <v>42074</v>
      </c>
      <c r="B53" s="10" t="s">
        <v>32</v>
      </c>
      <c r="C53" s="11" t="str">
        <f>菜單!K$31</f>
        <v>蕃茄蔬菜蛋花湯</v>
      </c>
      <c r="D53" s="11" t="str">
        <f>菜單!$M32</f>
        <v>高麗菜</v>
      </c>
      <c r="E53" s="53">
        <f>菜單!$O32</f>
        <v>4.59</v>
      </c>
      <c r="F53" s="31" t="s">
        <v>27</v>
      </c>
      <c r="G53" s="27"/>
      <c r="H53" s="23" t="str">
        <f>菜單!$L32</f>
        <v>荃珍</v>
      </c>
      <c r="I53" s="19"/>
      <c r="J53" s="10"/>
      <c r="K53" s="13">
        <f>A53</f>
        <v>42074</v>
      </c>
      <c r="L53" s="13">
        <f>K53+1</f>
        <v>42075</v>
      </c>
      <c r="M53" s="15" t="s">
        <v>28</v>
      </c>
      <c r="N53" s="16" t="s">
        <v>52</v>
      </c>
    </row>
    <row r="54" spans="1:14" x14ac:dyDescent="0.25">
      <c r="A54" s="13">
        <f>菜單!L$4</f>
        <v>42074</v>
      </c>
      <c r="B54" s="10" t="s">
        <v>32</v>
      </c>
      <c r="C54" s="11" t="str">
        <f>菜單!K$31</f>
        <v>蕃茄蔬菜蛋花湯</v>
      </c>
      <c r="D54" s="11" t="str">
        <f>菜單!$M33</f>
        <v>洗選蛋</v>
      </c>
      <c r="E54" s="53">
        <f>菜單!$O33</f>
        <v>4.59</v>
      </c>
      <c r="F54" s="31" t="s">
        <v>27</v>
      </c>
      <c r="G54" s="22"/>
      <c r="H54" s="23" t="str">
        <f>菜單!$L33</f>
        <v>禾品</v>
      </c>
      <c r="I54" s="19"/>
      <c r="J54" s="14"/>
      <c r="K54" s="13">
        <f>A54</f>
        <v>42074</v>
      </c>
      <c r="L54" s="13">
        <f>K54+1</f>
        <v>42075</v>
      </c>
      <c r="M54" s="15" t="s">
        <v>28</v>
      </c>
      <c r="N54" s="16" t="s">
        <v>52</v>
      </c>
    </row>
    <row r="55" spans="1:14" x14ac:dyDescent="0.25">
      <c r="A55" s="13">
        <f>菜單!L$4</f>
        <v>42074</v>
      </c>
      <c r="B55" s="10" t="s">
        <v>32</v>
      </c>
      <c r="C55" s="11" t="str">
        <f>菜單!K$31</f>
        <v>蕃茄蔬菜蛋花湯</v>
      </c>
      <c r="D55" s="11" t="str">
        <f>菜單!$M34</f>
        <v>雞架(切)</v>
      </c>
      <c r="E55" s="53">
        <f>菜單!$O34</f>
        <v>2.2949999999999999</v>
      </c>
      <c r="F55" s="31" t="s">
        <v>27</v>
      </c>
      <c r="G55" s="22"/>
      <c r="H55" s="23" t="str">
        <f>菜單!$L34</f>
        <v>超秦</v>
      </c>
      <c r="I55" s="19"/>
      <c r="J55" s="14"/>
      <c r="K55" s="13">
        <f t="shared" ref="K55" si="15">A55</f>
        <v>42074</v>
      </c>
      <c r="L55" s="13">
        <f t="shared" ref="L55" si="16">K55+1</f>
        <v>42075</v>
      </c>
      <c r="M55" s="15" t="s">
        <v>28</v>
      </c>
      <c r="N55" s="16" t="s">
        <v>52</v>
      </c>
    </row>
    <row r="56" spans="1:14" x14ac:dyDescent="0.25">
      <c r="A56" s="13">
        <f>菜單!L$4</f>
        <v>42074</v>
      </c>
      <c r="B56" s="11" t="s">
        <v>35</v>
      </c>
      <c r="C56" s="11" t="str">
        <f>菜單!K$40</f>
        <v>水果</v>
      </c>
      <c r="D56" s="11" t="str">
        <f>菜單!$M40</f>
        <v>水果</v>
      </c>
      <c r="E56" s="53">
        <f>菜單!$O40</f>
        <v>459</v>
      </c>
      <c r="F56" s="31" t="s">
        <v>63</v>
      </c>
      <c r="G56" s="25"/>
      <c r="H56" s="23"/>
      <c r="I56" s="19"/>
      <c r="J56" s="14"/>
      <c r="K56" s="13">
        <f t="shared" ref="K56:K65" si="17">A56</f>
        <v>42074</v>
      </c>
      <c r="L56" s="13">
        <f t="shared" ref="L56:L61" si="18">K56+1</f>
        <v>42075</v>
      </c>
      <c r="M56" s="15" t="s">
        <v>28</v>
      </c>
      <c r="N56" s="16"/>
    </row>
    <row r="57" spans="1:14" ht="16.5" customHeight="1" x14ac:dyDescent="0.25">
      <c r="A57" s="13">
        <f>[1]菜單!L$4</f>
        <v>42074</v>
      </c>
      <c r="B57" s="296" t="s">
        <v>202</v>
      </c>
      <c r="C57" s="296" t="s">
        <v>202</v>
      </c>
      <c r="D57" s="296" t="s">
        <v>204</v>
      </c>
      <c r="E57" s="296"/>
      <c r="F57" s="297" t="s">
        <v>205</v>
      </c>
      <c r="G57" s="297" t="s">
        <v>207</v>
      </c>
      <c r="H57" s="297" t="s">
        <v>184</v>
      </c>
      <c r="I57" s="298"/>
      <c r="J57" s="298"/>
      <c r="K57" s="299"/>
      <c r="L57" s="299"/>
      <c r="M57" s="15" t="s">
        <v>209</v>
      </c>
      <c r="N57" s="300"/>
    </row>
    <row r="58" spans="1:14" ht="16.5" customHeight="1" x14ac:dyDescent="0.25">
      <c r="A58" s="13">
        <f>[1]菜單!L$4</f>
        <v>42074</v>
      </c>
      <c r="B58" s="296" t="s">
        <v>211</v>
      </c>
      <c r="C58" s="296" t="s">
        <v>211</v>
      </c>
      <c r="D58" s="296" t="s">
        <v>212</v>
      </c>
      <c r="E58" s="296"/>
      <c r="F58" s="297" t="s">
        <v>213</v>
      </c>
      <c r="G58" s="297" t="s">
        <v>215</v>
      </c>
      <c r="H58" s="297" t="s">
        <v>184</v>
      </c>
      <c r="I58" s="298"/>
      <c r="J58" s="298"/>
      <c r="K58" s="299"/>
      <c r="L58" s="299"/>
      <c r="M58" s="15" t="s">
        <v>209</v>
      </c>
      <c r="N58" s="300"/>
    </row>
    <row r="59" spans="1:14" ht="16.5" customHeight="1" x14ac:dyDescent="0.25">
      <c r="A59" s="13">
        <f>[1]菜單!L$4</f>
        <v>42074</v>
      </c>
      <c r="B59" s="296" t="s">
        <v>211</v>
      </c>
      <c r="C59" s="296" t="s">
        <v>211</v>
      </c>
      <c r="D59" s="296" t="s">
        <v>217</v>
      </c>
      <c r="E59" s="296"/>
      <c r="F59" s="297" t="s">
        <v>218</v>
      </c>
      <c r="G59" s="297" t="s">
        <v>219</v>
      </c>
      <c r="H59" s="297" t="s">
        <v>221</v>
      </c>
      <c r="I59" s="298"/>
      <c r="J59" s="298"/>
      <c r="K59" s="299"/>
      <c r="L59" s="299"/>
      <c r="M59" s="15" t="s">
        <v>209</v>
      </c>
      <c r="N59" s="300"/>
    </row>
    <row r="60" spans="1:14" x14ac:dyDescent="0.25">
      <c r="A60" s="13">
        <f>菜單!Q$4</f>
        <v>42075</v>
      </c>
      <c r="B60" s="10" t="s">
        <v>44</v>
      </c>
      <c r="C60" s="11" t="str">
        <f>菜單!P$4</f>
        <v>蕎麥飯</v>
      </c>
      <c r="D60" s="26" t="str">
        <f>菜單!$R7</f>
        <v>蕎麥粒(先送)</v>
      </c>
      <c r="E60" s="303">
        <f>菜單!$T7</f>
        <v>1.4688000000000001</v>
      </c>
      <c r="F60" s="31" t="s">
        <v>27</v>
      </c>
      <c r="G60" s="22"/>
      <c r="H60" s="23" t="str">
        <f>菜單!$Q7</f>
        <v>民族</v>
      </c>
      <c r="I60" s="19"/>
      <c r="J60" s="14"/>
      <c r="K60" s="13">
        <f t="shared" si="17"/>
        <v>42075</v>
      </c>
      <c r="L60" s="13">
        <f t="shared" si="18"/>
        <v>42076</v>
      </c>
      <c r="M60" s="15" t="s">
        <v>28</v>
      </c>
      <c r="N60" s="16" t="s">
        <v>56</v>
      </c>
    </row>
    <row r="61" spans="1:14" x14ac:dyDescent="0.25">
      <c r="A61" s="13">
        <f>菜單!Q$4</f>
        <v>42075</v>
      </c>
      <c r="B61" s="10" t="s">
        <v>29</v>
      </c>
      <c r="C61" s="11" t="str">
        <f>菜單!P$8</f>
        <v>花枝排</v>
      </c>
      <c r="D61" s="26" t="str">
        <f>菜單!$R8</f>
        <v>花枝排cas</v>
      </c>
      <c r="E61" s="12">
        <f>菜單!$T8</f>
        <v>465</v>
      </c>
      <c r="F61" s="31" t="s">
        <v>27</v>
      </c>
      <c r="G61" s="25"/>
      <c r="H61" s="23" t="str">
        <f>菜單!$Q8</f>
        <v>安得利</v>
      </c>
      <c r="I61" s="19" t="s">
        <v>269</v>
      </c>
      <c r="J61" s="14"/>
      <c r="K61" s="13">
        <f t="shared" si="17"/>
        <v>42075</v>
      </c>
      <c r="L61" s="13">
        <f t="shared" si="18"/>
        <v>42076</v>
      </c>
      <c r="M61" s="15" t="s">
        <v>28</v>
      </c>
      <c r="N61" s="16" t="s">
        <v>247</v>
      </c>
    </row>
    <row r="62" spans="1:14" x14ac:dyDescent="0.25">
      <c r="A62" s="13">
        <f>菜單!Q$4</f>
        <v>42075</v>
      </c>
      <c r="B62" s="10" t="s">
        <v>30</v>
      </c>
      <c r="C62" s="11" t="str">
        <f>菜單!P$17</f>
        <v>蘿蔔燒麵輪</v>
      </c>
      <c r="D62" s="26" t="str">
        <f>菜單!$R17</f>
        <v>白蘿蔔</v>
      </c>
      <c r="E62" s="96">
        <f>菜單!$T17</f>
        <v>26.163</v>
      </c>
      <c r="F62" s="31" t="s">
        <v>27</v>
      </c>
      <c r="G62" s="22"/>
      <c r="H62" s="23" t="str">
        <f>菜單!$Q17</f>
        <v>合豐</v>
      </c>
      <c r="I62" s="19"/>
      <c r="J62" s="14"/>
      <c r="K62" s="13">
        <f t="shared" si="17"/>
        <v>42075</v>
      </c>
      <c r="L62" s="13">
        <f t="shared" ref="L62:L65" si="19">K62+1</f>
        <v>42076</v>
      </c>
      <c r="M62" s="15" t="s">
        <v>28</v>
      </c>
      <c r="N62" s="16" t="s">
        <v>248</v>
      </c>
    </row>
    <row r="63" spans="1:14" x14ac:dyDescent="0.25">
      <c r="A63" s="13">
        <f>菜單!Q$4</f>
        <v>42075</v>
      </c>
      <c r="B63" s="10" t="s">
        <v>30</v>
      </c>
      <c r="C63" s="11" t="str">
        <f>菜單!P$17</f>
        <v>蘿蔔燒麵輪</v>
      </c>
      <c r="D63" s="26" t="str">
        <f>菜單!$R18</f>
        <v>紅蘿蔔丁</v>
      </c>
      <c r="E63" s="96">
        <f>菜單!$T18</f>
        <v>4.59</v>
      </c>
      <c r="F63" s="31" t="s">
        <v>27</v>
      </c>
      <c r="G63" s="22"/>
      <c r="H63" s="23" t="str">
        <f>菜單!$Q18</f>
        <v>新北</v>
      </c>
      <c r="I63" s="19"/>
      <c r="J63" s="14"/>
      <c r="K63" s="13">
        <f t="shared" si="17"/>
        <v>42075</v>
      </c>
      <c r="L63" s="13">
        <f t="shared" si="19"/>
        <v>42076</v>
      </c>
      <c r="M63" s="15" t="s">
        <v>28</v>
      </c>
      <c r="N63" s="16" t="s">
        <v>248</v>
      </c>
    </row>
    <row r="64" spans="1:14" x14ac:dyDescent="0.25">
      <c r="A64" s="13">
        <f>菜單!Q$4</f>
        <v>42075</v>
      </c>
      <c r="B64" s="10" t="s">
        <v>30</v>
      </c>
      <c r="C64" s="11" t="str">
        <f>菜單!P$17</f>
        <v>蘿蔔燒麵輪</v>
      </c>
      <c r="D64" s="26" t="str">
        <f>菜單!$R19</f>
        <v>小麵輪(先送)</v>
      </c>
      <c r="E64" s="96">
        <f>菜單!$T19</f>
        <v>3.6720000000000002</v>
      </c>
      <c r="F64" s="31" t="s">
        <v>27</v>
      </c>
      <c r="G64" s="31"/>
      <c r="H64" s="23" t="str">
        <f>菜單!$Q19</f>
        <v>福隆</v>
      </c>
      <c r="I64" s="19"/>
      <c r="J64" s="14"/>
      <c r="K64" s="13">
        <f t="shared" si="17"/>
        <v>42075</v>
      </c>
      <c r="L64" s="13">
        <f t="shared" si="19"/>
        <v>42076</v>
      </c>
      <c r="M64" s="15" t="s">
        <v>28</v>
      </c>
      <c r="N64" s="16" t="s">
        <v>248</v>
      </c>
    </row>
    <row r="65" spans="1:14" x14ac:dyDescent="0.25">
      <c r="A65" s="13">
        <f>菜單!Q$4</f>
        <v>42075</v>
      </c>
      <c r="B65" s="10" t="s">
        <v>30</v>
      </c>
      <c r="C65" s="11" t="str">
        <f>菜單!P$17</f>
        <v>蘿蔔燒麵輪</v>
      </c>
      <c r="D65" s="26" t="str">
        <f>菜單!$R20</f>
        <v>滷味滷包</v>
      </c>
      <c r="E65" s="96"/>
      <c r="F65" s="31" t="s">
        <v>249</v>
      </c>
      <c r="G65" s="31"/>
      <c r="H65" s="23" t="str">
        <f>菜單!$Q20</f>
        <v>福隆</v>
      </c>
      <c r="I65" s="19"/>
      <c r="J65" s="14"/>
      <c r="K65" s="13">
        <f t="shared" si="17"/>
        <v>42075</v>
      </c>
      <c r="L65" s="13">
        <f t="shared" si="19"/>
        <v>42076</v>
      </c>
      <c r="M65" s="15" t="s">
        <v>28</v>
      </c>
      <c r="N65" s="16" t="s">
        <v>248</v>
      </c>
    </row>
    <row r="66" spans="1:14" x14ac:dyDescent="0.25">
      <c r="A66" s="13">
        <f>菜單!Q$4</f>
        <v>42075</v>
      </c>
      <c r="B66" s="10" t="s">
        <v>31</v>
      </c>
      <c r="C66" s="11" t="str">
        <f>菜單!P$25</f>
        <v>有機青菜</v>
      </c>
      <c r="D66" s="26" t="str">
        <f>菜單!$R25</f>
        <v>有機高麗菜37k</v>
      </c>
      <c r="E66" s="12">
        <f>菜單!$T25</f>
        <v>0</v>
      </c>
      <c r="F66" s="31" t="s">
        <v>27</v>
      </c>
      <c r="G66" s="31"/>
      <c r="H66" s="23" t="str">
        <f>菜單!$Q25</f>
        <v>市農會</v>
      </c>
      <c r="I66" s="19"/>
      <c r="J66" s="14"/>
      <c r="K66" s="13">
        <f t="shared" ref="K66:K67" si="20">A66</f>
        <v>42075</v>
      </c>
      <c r="L66" s="13">
        <f t="shared" ref="L66:L67" si="21">K66+1</f>
        <v>42076</v>
      </c>
      <c r="M66" s="15" t="s">
        <v>28</v>
      </c>
      <c r="N66" s="16" t="s">
        <v>57</v>
      </c>
    </row>
    <row r="67" spans="1:14" x14ac:dyDescent="0.25">
      <c r="A67" s="13">
        <f>菜單!Q$4</f>
        <v>42075</v>
      </c>
      <c r="B67" s="10" t="s">
        <v>31</v>
      </c>
      <c r="C67" s="11" t="str">
        <f>菜單!P$25</f>
        <v>有機青菜</v>
      </c>
      <c r="D67" s="26" t="str">
        <f>菜單!$R26</f>
        <v>蒜末</v>
      </c>
      <c r="E67" s="96">
        <f>菜單!$T26</f>
        <v>0.45900000000000002</v>
      </c>
      <c r="F67" s="31" t="s">
        <v>27</v>
      </c>
      <c r="G67" s="31"/>
      <c r="H67" s="23" t="str">
        <f>菜單!$Q26</f>
        <v>家換</v>
      </c>
      <c r="I67" s="22"/>
      <c r="J67" s="14"/>
      <c r="K67" s="13">
        <f t="shared" si="20"/>
        <v>42075</v>
      </c>
      <c r="L67" s="13">
        <f t="shared" si="21"/>
        <v>42076</v>
      </c>
      <c r="M67" s="15" t="s">
        <v>28</v>
      </c>
      <c r="N67" s="16" t="s">
        <v>57</v>
      </c>
    </row>
    <row r="68" spans="1:14" x14ac:dyDescent="0.25">
      <c r="A68" s="13">
        <f>菜單!Q$4</f>
        <v>42075</v>
      </c>
      <c r="B68" s="10" t="s">
        <v>32</v>
      </c>
      <c r="C68" s="11" t="str">
        <f>菜單!P$31</f>
        <v>四寶甜湯</v>
      </c>
      <c r="D68" s="26" t="str">
        <f>菜單!$R31</f>
        <v>綠豆(先送)</v>
      </c>
      <c r="E68" s="96">
        <f>菜單!$T31</f>
        <v>4.1310000000000002</v>
      </c>
      <c r="F68" s="31" t="s">
        <v>27</v>
      </c>
      <c r="G68" s="22"/>
      <c r="H68" s="23" t="str">
        <f>菜單!$Q31</f>
        <v>華順</v>
      </c>
      <c r="I68" s="19"/>
      <c r="K68" s="13">
        <f t="shared" ref="K68:K71" si="22">A68</f>
        <v>42075</v>
      </c>
      <c r="L68" s="13">
        <f t="shared" ref="L68:L71" si="23">K68+1</f>
        <v>42076</v>
      </c>
      <c r="M68" s="15" t="s">
        <v>28</v>
      </c>
      <c r="N68" s="12" t="s">
        <v>58</v>
      </c>
    </row>
    <row r="69" spans="1:14" x14ac:dyDescent="0.25">
      <c r="A69" s="13">
        <f>菜單!Q$4</f>
        <v>42075</v>
      </c>
      <c r="B69" s="10" t="s">
        <v>32</v>
      </c>
      <c r="C69" s="11" t="str">
        <f>菜單!P$31</f>
        <v>四寶甜湯</v>
      </c>
      <c r="D69" s="26" t="str">
        <f>菜單!$R32</f>
        <v>大花豆(先送)</v>
      </c>
      <c r="E69" s="96">
        <f>菜單!$T32</f>
        <v>2.2949999999999999</v>
      </c>
      <c r="F69" s="31" t="s">
        <v>27</v>
      </c>
      <c r="G69" s="22"/>
      <c r="H69" s="23" t="str">
        <f>菜單!$Q32</f>
        <v>華順</v>
      </c>
      <c r="I69" s="19"/>
      <c r="K69" s="13">
        <f t="shared" si="22"/>
        <v>42075</v>
      </c>
      <c r="L69" s="13">
        <f t="shared" si="23"/>
        <v>42076</v>
      </c>
      <c r="M69" s="15" t="s">
        <v>28</v>
      </c>
      <c r="N69" s="12" t="s">
        <v>58</v>
      </c>
    </row>
    <row r="70" spans="1:14" x14ac:dyDescent="0.25">
      <c r="A70" s="13">
        <f>菜單!Q$4</f>
        <v>42075</v>
      </c>
      <c r="B70" s="10" t="s">
        <v>32</v>
      </c>
      <c r="C70" s="11" t="str">
        <f>菜單!P$31</f>
        <v>四寶甜湯</v>
      </c>
      <c r="D70" s="26" t="str">
        <f>菜單!$R33</f>
        <v>麥片(先送)</v>
      </c>
      <c r="E70" s="96">
        <f>菜單!$T33</f>
        <v>4.1310000000000002</v>
      </c>
      <c r="F70" s="31" t="s">
        <v>27</v>
      </c>
      <c r="G70" s="22"/>
      <c r="H70" s="23" t="str">
        <f>菜單!$Q33</f>
        <v>和信行</v>
      </c>
      <c r="I70" s="19"/>
      <c r="J70" s="14"/>
      <c r="K70" s="13">
        <f t="shared" si="22"/>
        <v>42075</v>
      </c>
      <c r="L70" s="13">
        <f t="shared" si="23"/>
        <v>42076</v>
      </c>
      <c r="M70" s="15" t="s">
        <v>28</v>
      </c>
      <c r="N70" s="12" t="s">
        <v>58</v>
      </c>
    </row>
    <row r="71" spans="1:14" x14ac:dyDescent="0.25">
      <c r="A71" s="13">
        <f>菜單!Q$4</f>
        <v>42075</v>
      </c>
      <c r="B71" s="10" t="s">
        <v>32</v>
      </c>
      <c r="C71" s="11" t="str">
        <f>菜單!P$31</f>
        <v>四寶甜湯</v>
      </c>
      <c r="D71" s="26" t="str">
        <f>菜單!$R34</f>
        <v>QQ結(先送)</v>
      </c>
      <c r="E71" s="96">
        <f>菜單!$T34</f>
        <v>4.1310000000000002</v>
      </c>
      <c r="F71" s="31" t="s">
        <v>27</v>
      </c>
      <c r="G71" s="22"/>
      <c r="H71" s="23" t="str">
        <f>菜單!$Q34</f>
        <v>禾豐</v>
      </c>
      <c r="I71" s="19"/>
      <c r="J71" s="14"/>
      <c r="K71" s="13">
        <f t="shared" si="22"/>
        <v>42075</v>
      </c>
      <c r="L71" s="13">
        <f t="shared" si="23"/>
        <v>42076</v>
      </c>
      <c r="M71" s="15" t="s">
        <v>28</v>
      </c>
      <c r="N71" s="12" t="s">
        <v>58</v>
      </c>
    </row>
    <row r="72" spans="1:14" x14ac:dyDescent="0.25">
      <c r="A72" s="13">
        <f>菜單!Q$4</f>
        <v>42075</v>
      </c>
      <c r="B72" s="10" t="s">
        <v>32</v>
      </c>
      <c r="C72" s="11" t="str">
        <f>菜單!P$31</f>
        <v>四寶甜湯</v>
      </c>
      <c r="D72" s="26" t="str">
        <f>菜單!$R35</f>
        <v>二砂</v>
      </c>
      <c r="F72" s="31" t="s">
        <v>27</v>
      </c>
      <c r="G72" s="22"/>
      <c r="H72" s="23" t="str">
        <f>菜單!$Q35</f>
        <v>日陞</v>
      </c>
      <c r="I72" s="19"/>
      <c r="J72" s="14"/>
      <c r="K72" s="13"/>
      <c r="L72" s="13"/>
      <c r="M72" s="15" t="s">
        <v>28</v>
      </c>
      <c r="N72" s="12" t="s">
        <v>58</v>
      </c>
    </row>
    <row r="73" spans="1:14" ht="16.5" customHeight="1" x14ac:dyDescent="0.25">
      <c r="A73" s="13">
        <f>[1]菜單!Q$4</f>
        <v>42075</v>
      </c>
      <c r="B73" s="296" t="s">
        <v>250</v>
      </c>
      <c r="C73" s="296" t="s">
        <v>250</v>
      </c>
      <c r="D73" s="296" t="s">
        <v>251</v>
      </c>
      <c r="E73" s="296"/>
      <c r="F73" s="297" t="s">
        <v>252</v>
      </c>
      <c r="G73" s="297" t="s">
        <v>253</v>
      </c>
      <c r="H73" s="297" t="s">
        <v>254</v>
      </c>
      <c r="I73" s="298"/>
      <c r="J73" s="298"/>
      <c r="K73" s="299"/>
      <c r="L73" s="299"/>
      <c r="M73" s="15" t="s">
        <v>255</v>
      </c>
      <c r="N73" s="300"/>
    </row>
    <row r="74" spans="1:14" ht="16.5" customHeight="1" x14ac:dyDescent="0.25">
      <c r="A74" s="13">
        <f>[1]菜單!Q$4</f>
        <v>42075</v>
      </c>
      <c r="B74" s="296" t="s">
        <v>227</v>
      </c>
      <c r="C74" s="296" t="s">
        <v>227</v>
      </c>
      <c r="D74" s="296" t="s">
        <v>228</v>
      </c>
      <c r="E74" s="296"/>
      <c r="F74" s="297" t="s">
        <v>229</v>
      </c>
      <c r="G74" s="297" t="s">
        <v>230</v>
      </c>
      <c r="H74" s="297" t="s">
        <v>225</v>
      </c>
      <c r="I74" s="298"/>
      <c r="J74" s="298"/>
      <c r="K74" s="299"/>
      <c r="L74" s="299"/>
      <c r="M74" s="15" t="s">
        <v>226</v>
      </c>
      <c r="N74" s="300"/>
    </row>
    <row r="75" spans="1:14" ht="16.5" customHeight="1" x14ac:dyDescent="0.25">
      <c r="A75" s="13">
        <f>[1]菜單!Q$4</f>
        <v>42075</v>
      </c>
      <c r="B75" s="296" t="s">
        <v>256</v>
      </c>
      <c r="C75" s="296" t="s">
        <v>256</v>
      </c>
      <c r="D75" s="296" t="s">
        <v>257</v>
      </c>
      <c r="E75" s="296"/>
      <c r="F75" s="297" t="s">
        <v>258</v>
      </c>
      <c r="G75" s="297" t="s">
        <v>259</v>
      </c>
      <c r="H75" s="297" t="s">
        <v>260</v>
      </c>
      <c r="I75" s="298"/>
      <c r="J75" s="298"/>
      <c r="K75" s="299"/>
      <c r="L75" s="299"/>
      <c r="M75" s="15" t="s">
        <v>261</v>
      </c>
      <c r="N75" s="300"/>
    </row>
    <row r="76" spans="1:14" x14ac:dyDescent="0.25">
      <c r="A76" s="13">
        <f>菜單!V$4</f>
        <v>42076</v>
      </c>
      <c r="B76" s="11" t="s">
        <v>26</v>
      </c>
      <c r="C76" s="14" t="str">
        <f>菜單!U4</f>
        <v>米飯</v>
      </c>
      <c r="K76" s="13">
        <f t="shared" ref="K76" si="24">A76</f>
        <v>42076</v>
      </c>
      <c r="L76" s="13">
        <f t="shared" ref="L76" si="25">K76+1</f>
        <v>42077</v>
      </c>
      <c r="M76" s="15" t="s">
        <v>28</v>
      </c>
      <c r="N76" s="21" t="s">
        <v>59</v>
      </c>
    </row>
    <row r="77" spans="1:14" x14ac:dyDescent="0.25">
      <c r="A77" s="13">
        <f>菜單!V$4</f>
        <v>42076</v>
      </c>
      <c r="B77" s="10" t="s">
        <v>29</v>
      </c>
      <c r="C77" s="14" t="str">
        <f>菜單!U$7</f>
        <v>不辣子雞丁</v>
      </c>
      <c r="D77" s="26" t="str">
        <f>菜單!$W7</f>
        <v>雞丁</v>
      </c>
      <c r="E77" s="53">
        <f>菜單!$Y7</f>
        <v>27.54</v>
      </c>
      <c r="F77" s="31" t="s">
        <v>27</v>
      </c>
      <c r="G77" s="22"/>
      <c r="H77" s="23" t="str">
        <f>菜單!$V7</f>
        <v>超秦</v>
      </c>
      <c r="I77" s="19" t="s">
        <v>269</v>
      </c>
      <c r="J77" s="14"/>
      <c r="K77" s="13">
        <f t="shared" ref="K77:K81" si="26">A77</f>
        <v>42076</v>
      </c>
      <c r="L77" s="13">
        <f t="shared" ref="L77:L81" si="27">K77+1</f>
        <v>42077</v>
      </c>
      <c r="M77" s="15" t="s">
        <v>28</v>
      </c>
      <c r="N77" s="21" t="s">
        <v>262</v>
      </c>
    </row>
    <row r="78" spans="1:14" x14ac:dyDescent="0.25">
      <c r="A78" s="13">
        <f>菜單!V$4</f>
        <v>42076</v>
      </c>
      <c r="B78" s="10" t="s">
        <v>29</v>
      </c>
      <c r="C78" s="14" t="str">
        <f>菜單!U$7</f>
        <v>不辣子雞丁</v>
      </c>
      <c r="D78" s="26" t="str">
        <f>菜單!$W8</f>
        <v>青椒</v>
      </c>
      <c r="E78" s="53">
        <f>菜單!$Y8</f>
        <v>6.8849999999999998</v>
      </c>
      <c r="F78" s="31" t="s">
        <v>27</v>
      </c>
      <c r="G78" s="22"/>
      <c r="H78" s="23" t="str">
        <f>菜單!$V8</f>
        <v>荃珍</v>
      </c>
      <c r="I78" s="19"/>
      <c r="J78" s="14"/>
      <c r="K78" s="13">
        <f t="shared" si="26"/>
        <v>42076</v>
      </c>
      <c r="L78" s="13">
        <f t="shared" si="27"/>
        <v>42077</v>
      </c>
      <c r="M78" s="15" t="s">
        <v>28</v>
      </c>
      <c r="N78" s="21" t="s">
        <v>262</v>
      </c>
    </row>
    <row r="79" spans="1:14" x14ac:dyDescent="0.25">
      <c r="A79" s="13">
        <f>菜單!V$4</f>
        <v>42076</v>
      </c>
      <c r="B79" s="10" t="s">
        <v>29</v>
      </c>
      <c r="C79" s="14" t="str">
        <f>菜單!U$7</f>
        <v>不辣子雞丁</v>
      </c>
      <c r="D79" s="26" t="str">
        <f>菜單!$W9</f>
        <v>彩椒</v>
      </c>
      <c r="E79" s="53">
        <f>菜單!$Y9</f>
        <v>2.2949999999999999</v>
      </c>
      <c r="F79" s="31" t="s">
        <v>27</v>
      </c>
      <c r="G79" s="22"/>
      <c r="H79" s="23" t="str">
        <f>菜單!$V9</f>
        <v>荃珍</v>
      </c>
      <c r="I79" s="19"/>
      <c r="J79" s="14"/>
      <c r="K79" s="13">
        <f t="shared" si="26"/>
        <v>42076</v>
      </c>
      <c r="L79" s="13">
        <f t="shared" si="27"/>
        <v>42077</v>
      </c>
      <c r="M79" s="15" t="s">
        <v>28</v>
      </c>
      <c r="N79" s="21" t="s">
        <v>262</v>
      </c>
    </row>
    <row r="80" spans="1:14" x14ac:dyDescent="0.25">
      <c r="A80" s="13">
        <f>菜單!V$4</f>
        <v>42076</v>
      </c>
      <c r="B80" s="10" t="s">
        <v>29</v>
      </c>
      <c r="C80" s="14" t="str">
        <f>菜單!U$7</f>
        <v>不辣子雞丁</v>
      </c>
      <c r="D80" s="26" t="str">
        <f>菜單!$W10</f>
        <v>紅蘿蔔片</v>
      </c>
      <c r="E80" s="53">
        <f>菜單!$Y10</f>
        <v>2.2949999999999999</v>
      </c>
      <c r="F80" s="31" t="s">
        <v>27</v>
      </c>
      <c r="G80" s="22"/>
      <c r="H80" s="23" t="str">
        <f>菜單!$V10</f>
        <v>新北</v>
      </c>
      <c r="I80" s="19"/>
      <c r="J80" s="14"/>
      <c r="K80" s="13">
        <f t="shared" si="26"/>
        <v>42076</v>
      </c>
      <c r="L80" s="13">
        <f t="shared" si="27"/>
        <v>42077</v>
      </c>
      <c r="M80" s="15" t="s">
        <v>28</v>
      </c>
      <c r="N80" s="21" t="s">
        <v>262</v>
      </c>
    </row>
    <row r="81" spans="1:14" x14ac:dyDescent="0.25">
      <c r="A81" s="13">
        <f>菜單!V$4</f>
        <v>42076</v>
      </c>
      <c r="B81" s="10" t="s">
        <v>29</v>
      </c>
      <c r="C81" s="14" t="str">
        <f>菜單!U$7</f>
        <v>不辣子雞丁</v>
      </c>
      <c r="D81" s="26" t="str">
        <f>菜單!$W11</f>
        <v>紅小椒</v>
      </c>
      <c r="E81" s="301">
        <f>菜單!$Y11</f>
        <v>0.45900000000000002</v>
      </c>
      <c r="F81" s="31" t="s">
        <v>27</v>
      </c>
      <c r="G81" s="22"/>
      <c r="H81" s="23" t="str">
        <f>菜單!$V11</f>
        <v>家煥</v>
      </c>
      <c r="I81" s="19"/>
      <c r="J81" s="14"/>
      <c r="K81" s="13">
        <f t="shared" si="26"/>
        <v>42076</v>
      </c>
      <c r="L81" s="13">
        <f t="shared" si="27"/>
        <v>42077</v>
      </c>
      <c r="M81" s="15" t="s">
        <v>28</v>
      </c>
      <c r="N81" s="21" t="s">
        <v>262</v>
      </c>
    </row>
    <row r="82" spans="1:14" x14ac:dyDescent="0.25">
      <c r="A82" s="13">
        <f>菜單!V$4</f>
        <v>42076</v>
      </c>
      <c r="B82" s="10" t="s">
        <v>29</v>
      </c>
      <c r="C82" s="14" t="str">
        <f>菜單!U$7</f>
        <v>不辣子雞丁</v>
      </c>
      <c r="D82" s="26" t="str">
        <f>菜單!$W12</f>
        <v>蒜片</v>
      </c>
      <c r="E82" s="301">
        <f>菜單!$Y12</f>
        <v>0.45900000000000002</v>
      </c>
      <c r="F82" s="31" t="s">
        <v>27</v>
      </c>
      <c r="G82" s="22"/>
      <c r="H82" s="23" t="str">
        <f>菜單!$V12</f>
        <v>家煥</v>
      </c>
      <c r="I82" s="19"/>
      <c r="J82" s="14"/>
      <c r="K82" s="13">
        <f t="shared" ref="K82" si="28">A82</f>
        <v>42076</v>
      </c>
      <c r="L82" s="13">
        <f t="shared" ref="L82" si="29">K82+1</f>
        <v>42077</v>
      </c>
      <c r="M82" s="15" t="s">
        <v>28</v>
      </c>
      <c r="N82" s="21" t="s">
        <v>262</v>
      </c>
    </row>
    <row r="83" spans="1:14" x14ac:dyDescent="0.25">
      <c r="A83" s="13">
        <f>菜單!V$4</f>
        <v>42076</v>
      </c>
      <c r="B83" s="10" t="s">
        <v>30</v>
      </c>
      <c r="C83" s="14" t="str">
        <f>菜單!U$17</f>
        <v>螞蟻上樹</v>
      </c>
      <c r="D83" s="26" t="str">
        <f>菜單!$W17</f>
        <v>冬粉</v>
      </c>
      <c r="E83" s="53">
        <f>菜單!$Y17</f>
        <v>5.9669999999999996</v>
      </c>
      <c r="F83" s="31" t="s">
        <v>27</v>
      </c>
      <c r="G83" s="22"/>
      <c r="H83" s="23" t="str">
        <f>菜單!$V17</f>
        <v>全國</v>
      </c>
      <c r="I83" s="19"/>
      <c r="J83" s="14"/>
      <c r="K83" s="13">
        <f>A83</f>
        <v>42076</v>
      </c>
      <c r="L83" s="13">
        <f>K83+1</f>
        <v>42077</v>
      </c>
      <c r="M83" s="15" t="s">
        <v>28</v>
      </c>
      <c r="N83" s="21" t="s">
        <v>262</v>
      </c>
    </row>
    <row r="84" spans="1:14" x14ac:dyDescent="0.25">
      <c r="A84" s="13">
        <f>菜單!V$4</f>
        <v>42076</v>
      </c>
      <c r="B84" s="10" t="s">
        <v>30</v>
      </c>
      <c r="C84" s="14" t="str">
        <f>菜單!U$17</f>
        <v>螞蟻上樹</v>
      </c>
      <c r="D84" s="26" t="str">
        <f>菜單!$W18</f>
        <v>高麗菜</v>
      </c>
      <c r="E84" s="53">
        <f>菜單!$Y18</f>
        <v>13.77</v>
      </c>
      <c r="F84" s="31" t="s">
        <v>27</v>
      </c>
      <c r="G84" s="22"/>
      <c r="H84" s="23" t="str">
        <f>菜單!$V18</f>
        <v>荃珍</v>
      </c>
      <c r="I84" s="19"/>
      <c r="J84" s="14"/>
      <c r="K84" s="13">
        <f>A84</f>
        <v>42076</v>
      </c>
      <c r="L84" s="13">
        <f>K84+1</f>
        <v>42077</v>
      </c>
      <c r="M84" s="15" t="s">
        <v>28</v>
      </c>
      <c r="N84" s="21" t="s">
        <v>262</v>
      </c>
    </row>
    <row r="85" spans="1:14" x14ac:dyDescent="0.25">
      <c r="A85" s="13">
        <f>菜單!V$4</f>
        <v>42076</v>
      </c>
      <c r="B85" s="10" t="s">
        <v>30</v>
      </c>
      <c r="C85" s="14" t="str">
        <f>菜單!U$17</f>
        <v>螞蟻上樹</v>
      </c>
      <c r="D85" s="26" t="str">
        <f>菜單!$W19</f>
        <v>絞肉</v>
      </c>
      <c r="E85" s="53">
        <f>菜單!$Y19</f>
        <v>1.377</v>
      </c>
      <c r="F85" s="31" t="s">
        <v>27</v>
      </c>
      <c r="G85" s="22"/>
      <c r="H85" s="23" t="str">
        <f>菜單!$V19</f>
        <v>復進</v>
      </c>
      <c r="I85" s="19" t="s">
        <v>242</v>
      </c>
      <c r="J85" s="14"/>
      <c r="K85" s="13">
        <f>A85</f>
        <v>42076</v>
      </c>
      <c r="L85" s="13">
        <f>K85+1</f>
        <v>42077</v>
      </c>
      <c r="M85" s="15" t="s">
        <v>28</v>
      </c>
      <c r="N85" s="21" t="s">
        <v>262</v>
      </c>
    </row>
    <row r="86" spans="1:14" x14ac:dyDescent="0.25">
      <c r="A86" s="13">
        <f>菜單!V$4</f>
        <v>42076</v>
      </c>
      <c r="B86" s="10" t="s">
        <v>30</v>
      </c>
      <c r="C86" s="14" t="str">
        <f>菜單!U$17</f>
        <v>螞蟻上樹</v>
      </c>
      <c r="D86" s="26" t="str">
        <f>菜單!$W20</f>
        <v>紅蘿蔔絲</v>
      </c>
      <c r="E86" s="53">
        <f>菜單!$Y20</f>
        <v>2.2949999999999999</v>
      </c>
      <c r="F86" s="31" t="s">
        <v>27</v>
      </c>
      <c r="G86" s="22"/>
      <c r="H86" s="23" t="str">
        <f>菜單!$V20</f>
        <v>新北</v>
      </c>
      <c r="I86" s="19"/>
      <c r="J86" s="14"/>
      <c r="K86" s="13">
        <f>A86</f>
        <v>42076</v>
      </c>
      <c r="L86" s="13">
        <f>K86+1</f>
        <v>42077</v>
      </c>
      <c r="M86" s="15" t="s">
        <v>28</v>
      </c>
      <c r="N86" s="21" t="s">
        <v>262</v>
      </c>
    </row>
    <row r="87" spans="1:14" x14ac:dyDescent="0.25">
      <c r="A87" s="13">
        <f>菜單!V$4</f>
        <v>42076</v>
      </c>
      <c r="B87" s="10" t="s">
        <v>30</v>
      </c>
      <c r="C87" s="14" t="str">
        <f>菜單!U$17</f>
        <v>螞蟻上樹</v>
      </c>
      <c r="D87" s="26" t="str">
        <f>菜單!$W21</f>
        <v>芹菜</v>
      </c>
      <c r="E87" s="53">
        <f>菜單!$Y21</f>
        <v>2.2949999999999999</v>
      </c>
      <c r="F87" s="31" t="s">
        <v>27</v>
      </c>
      <c r="G87" s="22"/>
      <c r="H87" s="23" t="str">
        <f>菜單!$V21</f>
        <v>荃珍</v>
      </c>
      <c r="I87" s="19"/>
      <c r="J87" s="14"/>
      <c r="K87" s="13">
        <f t="shared" ref="K87" si="30">A87</f>
        <v>42076</v>
      </c>
      <c r="L87" s="13">
        <f t="shared" ref="L87" si="31">K87+1</f>
        <v>42077</v>
      </c>
      <c r="M87" s="15" t="s">
        <v>28</v>
      </c>
      <c r="N87" s="21" t="s">
        <v>262</v>
      </c>
    </row>
    <row r="88" spans="1:14" x14ac:dyDescent="0.25">
      <c r="A88" s="13">
        <f>菜單!V$4</f>
        <v>42076</v>
      </c>
      <c r="B88" s="10" t="s">
        <v>31</v>
      </c>
      <c r="C88" s="14" t="str">
        <f>菜單!U$25</f>
        <v>青菜</v>
      </c>
      <c r="D88" s="26" t="str">
        <f>菜單!$W25</f>
        <v>綠豆芽</v>
      </c>
      <c r="E88" s="53">
        <f>菜單!$Y25</f>
        <v>29.835000000000001</v>
      </c>
      <c r="F88" s="31" t="s">
        <v>27</v>
      </c>
      <c r="G88" s="22"/>
      <c r="H88" s="23" t="str">
        <f>菜單!$V25</f>
        <v>圓福</v>
      </c>
      <c r="I88" s="19"/>
      <c r="J88" s="14"/>
      <c r="K88" s="13">
        <f t="shared" ref="K88:K90" si="32">A88</f>
        <v>42076</v>
      </c>
      <c r="L88" s="13">
        <f t="shared" ref="L88:L90" si="33">K88+1</f>
        <v>42077</v>
      </c>
      <c r="M88" s="15" t="s">
        <v>28</v>
      </c>
      <c r="N88" s="21" t="s">
        <v>60</v>
      </c>
    </row>
    <row r="89" spans="1:14" x14ac:dyDescent="0.25">
      <c r="A89" s="13">
        <f>菜單!V$4</f>
        <v>42076</v>
      </c>
      <c r="B89" s="10" t="s">
        <v>31</v>
      </c>
      <c r="C89" s="14" t="str">
        <f>菜單!U$25</f>
        <v>青菜</v>
      </c>
      <c r="D89" s="26" t="str">
        <f>菜單!$W26</f>
        <v>韭菜</v>
      </c>
      <c r="E89" s="53">
        <f>菜單!$Y26</f>
        <v>2.2949999999999999</v>
      </c>
      <c r="F89" s="31" t="s">
        <v>27</v>
      </c>
      <c r="G89" s="22"/>
      <c r="H89" s="23" t="str">
        <f>菜單!$V26</f>
        <v>荃珍</v>
      </c>
      <c r="I89" s="19"/>
      <c r="J89" s="14"/>
      <c r="K89" s="13">
        <f t="shared" si="32"/>
        <v>42076</v>
      </c>
      <c r="L89" s="13">
        <f t="shared" si="33"/>
        <v>42077</v>
      </c>
      <c r="M89" s="15" t="s">
        <v>28</v>
      </c>
      <c r="N89" s="21" t="s">
        <v>60</v>
      </c>
    </row>
    <row r="90" spans="1:14" x14ac:dyDescent="0.25">
      <c r="A90" s="13">
        <f>菜單!V$4</f>
        <v>42076</v>
      </c>
      <c r="B90" s="10" t="s">
        <v>31</v>
      </c>
      <c r="C90" s="14" t="str">
        <f>菜單!U$25</f>
        <v>青菜</v>
      </c>
      <c r="D90" s="26" t="str">
        <f>菜單!$W27</f>
        <v>蒜末</v>
      </c>
      <c r="E90" s="301">
        <f>菜單!$Y27</f>
        <v>0.45900000000000002</v>
      </c>
      <c r="F90" s="31" t="s">
        <v>27</v>
      </c>
      <c r="G90" s="22"/>
      <c r="H90" s="23" t="str">
        <f>菜單!$V27</f>
        <v>家換</v>
      </c>
      <c r="I90" s="19"/>
      <c r="J90" s="14"/>
      <c r="K90" s="13">
        <f t="shared" si="32"/>
        <v>42076</v>
      </c>
      <c r="L90" s="13">
        <f t="shared" si="33"/>
        <v>42077</v>
      </c>
      <c r="M90" s="15" t="s">
        <v>28</v>
      </c>
      <c r="N90" s="21" t="s">
        <v>60</v>
      </c>
    </row>
    <row r="91" spans="1:14" x14ac:dyDescent="0.25">
      <c r="A91" s="13">
        <f>菜單!V$4</f>
        <v>42076</v>
      </c>
      <c r="B91" s="10" t="s">
        <v>32</v>
      </c>
      <c r="C91" s="14" t="str">
        <f>菜單!U$31</f>
        <v>紫菜豆腐湯</v>
      </c>
      <c r="D91" s="26" t="str">
        <f>菜單!$W31</f>
        <v>紫菜100g</v>
      </c>
      <c r="E91" s="53">
        <f>菜單!$Y31</f>
        <v>2.2949999999999999</v>
      </c>
      <c r="F91" s="31" t="s">
        <v>249</v>
      </c>
      <c r="G91" s="22"/>
      <c r="H91" s="23" t="str">
        <f>菜單!$V31</f>
        <v>福隆</v>
      </c>
      <c r="I91" s="19"/>
      <c r="J91" s="14"/>
      <c r="K91" s="13">
        <f>A91</f>
        <v>42076</v>
      </c>
      <c r="L91" s="13">
        <f>K91+1</f>
        <v>42077</v>
      </c>
      <c r="M91" s="15" t="s">
        <v>28</v>
      </c>
      <c r="N91" s="21" t="s">
        <v>61</v>
      </c>
    </row>
    <row r="92" spans="1:14" x14ac:dyDescent="0.25">
      <c r="A92" s="13">
        <f>菜單!V$4</f>
        <v>42076</v>
      </c>
      <c r="B92" s="10" t="s">
        <v>32</v>
      </c>
      <c r="C92" s="14" t="str">
        <f>菜單!U$31</f>
        <v>紫菜豆腐湯</v>
      </c>
      <c r="D92" s="26" t="str">
        <f>菜單!$W32</f>
        <v>豆腐2K</v>
      </c>
      <c r="E92" s="53">
        <f>菜單!$Y32</f>
        <v>3.4424999999999999</v>
      </c>
      <c r="F92" s="31" t="s">
        <v>263</v>
      </c>
      <c r="G92" s="22"/>
      <c r="H92" s="23" t="str">
        <f>菜單!$V32</f>
        <v>新明</v>
      </c>
      <c r="I92" s="19"/>
      <c r="J92" s="14"/>
      <c r="K92" s="13">
        <f>A92</f>
        <v>42076</v>
      </c>
      <c r="L92" s="13">
        <f>K92+1</f>
        <v>42077</v>
      </c>
      <c r="M92" s="15" t="s">
        <v>28</v>
      </c>
      <c r="N92" s="21" t="s">
        <v>61</v>
      </c>
    </row>
    <row r="93" spans="1:14" x14ac:dyDescent="0.25">
      <c r="A93" s="13">
        <f>菜單!V$4</f>
        <v>42076</v>
      </c>
      <c r="B93" s="10" t="s">
        <v>32</v>
      </c>
      <c r="C93" s="14" t="str">
        <f>菜單!U$31</f>
        <v>紫菜豆腐湯</v>
      </c>
      <c r="D93" s="26" t="str">
        <f>菜單!$W33</f>
        <v>薑絲</v>
      </c>
      <c r="E93" s="53">
        <f>菜單!$Y33</f>
        <v>0.22950000000000001</v>
      </c>
      <c r="F93" s="31" t="s">
        <v>27</v>
      </c>
      <c r="H93" s="23" t="str">
        <f>菜單!$V33</f>
        <v>家煥</v>
      </c>
      <c r="I93" s="19"/>
      <c r="K93" s="13">
        <f>A93</f>
        <v>42076</v>
      </c>
      <c r="L93" s="13">
        <f>K93+1</f>
        <v>42077</v>
      </c>
      <c r="M93" s="15" t="s">
        <v>28</v>
      </c>
      <c r="N93" s="21" t="s">
        <v>61</v>
      </c>
    </row>
    <row r="94" spans="1:14" x14ac:dyDescent="0.25">
      <c r="A94" s="13">
        <f>菜單!V$4</f>
        <v>42076</v>
      </c>
      <c r="B94" s="11" t="s">
        <v>35</v>
      </c>
      <c r="C94" s="14" t="str">
        <f>菜單!U$40</f>
        <v>水果</v>
      </c>
      <c r="D94" s="26" t="str">
        <f>菜單!$W40</f>
        <v>水果</v>
      </c>
      <c r="E94" s="53">
        <f>菜單!$Y40</f>
        <v>459</v>
      </c>
      <c r="F94" s="31" t="s">
        <v>270</v>
      </c>
      <c r="H94" s="23"/>
      <c r="K94" s="13">
        <f>A94</f>
        <v>42076</v>
      </c>
      <c r="L94" s="13">
        <f>K94+1</f>
        <v>42077</v>
      </c>
      <c r="M94" s="15" t="s">
        <v>28</v>
      </c>
      <c r="N94" s="21"/>
    </row>
    <row r="95" spans="1:14" ht="16.5" customHeight="1" x14ac:dyDescent="0.25">
      <c r="A95" s="13">
        <f>[1]菜單!V$4</f>
        <v>42076</v>
      </c>
      <c r="B95" s="296" t="s">
        <v>201</v>
      </c>
      <c r="C95" s="296" t="s">
        <v>201</v>
      </c>
      <c r="D95" s="296" t="s">
        <v>203</v>
      </c>
      <c r="E95" s="296"/>
      <c r="F95" s="297" t="s">
        <v>264</v>
      </c>
      <c r="G95" s="297" t="s">
        <v>206</v>
      </c>
      <c r="H95" s="297" t="s">
        <v>208</v>
      </c>
      <c r="I95" s="298"/>
      <c r="J95" s="298"/>
      <c r="K95" s="299"/>
      <c r="L95" s="299"/>
      <c r="M95" s="15" t="s">
        <v>28</v>
      </c>
      <c r="N95" s="300"/>
    </row>
    <row r="96" spans="1:14" ht="16.5" customHeight="1" x14ac:dyDescent="0.25">
      <c r="A96" s="13">
        <f>[1]菜單!V$4</f>
        <v>42076</v>
      </c>
      <c r="B96" s="296" t="s">
        <v>210</v>
      </c>
      <c r="C96" s="296" t="s">
        <v>210</v>
      </c>
      <c r="D96" s="296" t="s">
        <v>265</v>
      </c>
      <c r="E96" s="296"/>
      <c r="F96" s="297" t="s">
        <v>266</v>
      </c>
      <c r="G96" s="297" t="s">
        <v>214</v>
      </c>
      <c r="H96" s="297" t="s">
        <v>208</v>
      </c>
      <c r="I96" s="298"/>
      <c r="J96" s="298"/>
      <c r="K96" s="299"/>
      <c r="L96" s="299"/>
      <c r="M96" s="15" t="s">
        <v>28</v>
      </c>
      <c r="N96" s="300"/>
    </row>
    <row r="97" spans="1:14" ht="16.5" customHeight="1" x14ac:dyDescent="0.25">
      <c r="A97" s="13">
        <f>[1]菜單!V$4</f>
        <v>42076</v>
      </c>
      <c r="B97" s="296" t="s">
        <v>210</v>
      </c>
      <c r="C97" s="296" t="s">
        <v>210</v>
      </c>
      <c r="D97" s="296" t="s">
        <v>216</v>
      </c>
      <c r="E97" s="296"/>
      <c r="F97" s="297" t="s">
        <v>267</v>
      </c>
      <c r="G97" s="297" t="s">
        <v>268</v>
      </c>
      <c r="H97" s="297" t="s">
        <v>220</v>
      </c>
      <c r="I97" s="298"/>
      <c r="J97" s="298"/>
      <c r="K97" s="299"/>
      <c r="L97" s="299"/>
      <c r="M97" s="15" t="s">
        <v>28</v>
      </c>
      <c r="N97" s="300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H6" sqref="H6"/>
    </sheetView>
  </sheetViews>
  <sheetFormatPr defaultRowHeight="16.5" x14ac:dyDescent="0.25"/>
  <cols>
    <col min="1" max="1" width="10.125" bestFit="1" customWidth="1"/>
    <col min="2" max="2" width="12" customWidth="1"/>
    <col min="3" max="3" width="12.25" customWidth="1"/>
    <col min="9" max="9" width="16.375" customWidth="1"/>
  </cols>
  <sheetData>
    <row r="1" spans="1:13" x14ac:dyDescent="0.25">
      <c r="A1" s="7" t="s">
        <v>0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23</v>
      </c>
      <c r="L1" s="8" t="s">
        <v>24</v>
      </c>
      <c r="M1" s="7" t="s">
        <v>25</v>
      </c>
    </row>
    <row r="2" spans="1:13" x14ac:dyDescent="0.25">
      <c r="A2" s="13">
        <f>[1]菜單!B$4</f>
        <v>42072</v>
      </c>
      <c r="B2">
        <f>菜單!E41</f>
        <v>4.7</v>
      </c>
      <c r="C2" s="304">
        <f>菜單!E44</f>
        <v>2.2999999999999998</v>
      </c>
      <c r="D2">
        <f>菜單!E42</f>
        <v>1.5</v>
      </c>
      <c r="E2">
        <f>菜單!E45</f>
        <v>2.2000000000000002</v>
      </c>
      <c r="F2" s="305">
        <v>0</v>
      </c>
      <c r="G2">
        <f>菜單!E43</f>
        <v>1</v>
      </c>
      <c r="H2" s="305">
        <f>菜單!E46</f>
        <v>758</v>
      </c>
      <c r="K2" s="306" t="s">
        <v>23</v>
      </c>
      <c r="L2" s="306" t="s">
        <v>24</v>
      </c>
      <c r="M2" s="307" t="s">
        <v>271</v>
      </c>
    </row>
    <row r="3" spans="1:13" x14ac:dyDescent="0.25">
      <c r="A3" s="308">
        <f>[1]菜單!G$4</f>
        <v>42073</v>
      </c>
      <c r="B3">
        <f>菜單!J41</f>
        <v>4.5</v>
      </c>
      <c r="C3" s="304">
        <f>菜單!J44</f>
        <v>2.5</v>
      </c>
      <c r="D3">
        <f>菜單!J42</f>
        <v>1.5</v>
      </c>
      <c r="E3" s="304">
        <f>菜單!J45</f>
        <v>3</v>
      </c>
      <c r="F3" s="305">
        <f>菜單!J43</f>
        <v>0</v>
      </c>
      <c r="G3">
        <v>0</v>
      </c>
      <c r="H3">
        <f>菜單!J46</f>
        <v>675</v>
      </c>
      <c r="K3" s="306" t="s">
        <v>23</v>
      </c>
      <c r="L3" s="306" t="s">
        <v>24</v>
      </c>
      <c r="M3" s="307" t="s">
        <v>271</v>
      </c>
    </row>
    <row r="4" spans="1:13" x14ac:dyDescent="0.25">
      <c r="A4" s="13">
        <f>[1]菜單!L$4</f>
        <v>42074</v>
      </c>
      <c r="B4" s="304">
        <f>菜單!O41</f>
        <v>5</v>
      </c>
      <c r="C4" s="304">
        <f>菜單!O44</f>
        <v>2.2000000000000002</v>
      </c>
      <c r="D4">
        <f>菜單!O42</f>
        <v>1</v>
      </c>
      <c r="E4" s="304">
        <f>菜單!O45</f>
        <v>3</v>
      </c>
      <c r="F4" s="305">
        <f>菜單!O43</f>
        <v>1</v>
      </c>
      <c r="G4">
        <v>0</v>
      </c>
      <c r="H4" s="305">
        <f>菜單!O46</f>
        <v>735</v>
      </c>
      <c r="K4" s="306" t="s">
        <v>23</v>
      </c>
      <c r="L4" s="306" t="s">
        <v>24</v>
      </c>
      <c r="M4" s="307" t="s">
        <v>271</v>
      </c>
    </row>
    <row r="5" spans="1:13" x14ac:dyDescent="0.25">
      <c r="A5" s="13">
        <f>[1]菜單!Q$4</f>
        <v>42075</v>
      </c>
      <c r="B5" s="304">
        <f>菜單!T41</f>
        <v>5</v>
      </c>
      <c r="C5" s="304">
        <f>菜單!T44</f>
        <v>2.5</v>
      </c>
      <c r="D5">
        <f>菜單!T42</f>
        <v>1.2</v>
      </c>
      <c r="E5" s="304">
        <f>[1]菜單!T45</f>
        <v>3</v>
      </c>
      <c r="F5" s="305">
        <f>菜單!T43</f>
        <v>0</v>
      </c>
      <c r="G5">
        <v>0</v>
      </c>
      <c r="H5" s="305">
        <f>菜單!T46</f>
        <v>702.5</v>
      </c>
      <c r="K5" s="306" t="s">
        <v>23</v>
      </c>
      <c r="L5" s="306" t="s">
        <v>24</v>
      </c>
      <c r="M5" s="307" t="s">
        <v>271</v>
      </c>
    </row>
    <row r="6" spans="1:13" x14ac:dyDescent="0.25">
      <c r="A6" s="13">
        <f>[1]菜單!V$4</f>
        <v>42076</v>
      </c>
      <c r="B6">
        <f>菜單!Y41</f>
        <v>4.3</v>
      </c>
      <c r="C6" s="304">
        <f>菜單!Y44</f>
        <v>2.5</v>
      </c>
      <c r="D6">
        <f>菜單!Y42</f>
        <v>1.5</v>
      </c>
      <c r="E6">
        <f>菜單!Y45</f>
        <v>2.7</v>
      </c>
      <c r="F6" s="305">
        <f>菜單!Y43</f>
        <v>1</v>
      </c>
      <c r="G6">
        <v>0</v>
      </c>
      <c r="H6" s="305">
        <f>菜單!Y46</f>
        <v>707.5</v>
      </c>
      <c r="K6" s="306" t="s">
        <v>23</v>
      </c>
      <c r="L6" s="306" t="s">
        <v>24</v>
      </c>
      <c r="M6" s="307" t="s">
        <v>271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abSelected="1" zoomScale="85" zoomScaleNormal="85" workbookViewId="0">
      <selection activeCell="H25" sqref="H25"/>
    </sheetView>
  </sheetViews>
  <sheetFormatPr defaultColWidth="6.125" defaultRowHeight="19.5" x14ac:dyDescent="0.25"/>
  <cols>
    <col min="1" max="1" width="5.125" style="52" customWidth="1"/>
    <col min="2" max="2" width="6.375" style="294" customWidth="1"/>
    <col min="3" max="3" width="17.25" style="34" customWidth="1"/>
    <col min="4" max="4" width="6.375" style="295" hidden="1" customWidth="1"/>
    <col min="5" max="5" width="15" style="34" customWidth="1"/>
    <col min="6" max="6" width="5.125" style="52" customWidth="1"/>
    <col min="7" max="7" width="6.375" style="295" customWidth="1"/>
    <col min="8" max="8" width="16.75" style="34" customWidth="1"/>
    <col min="9" max="9" width="6.375" style="97" hidden="1" customWidth="1"/>
    <col min="10" max="10" width="15.25" style="34" customWidth="1"/>
    <col min="11" max="11" width="5.125" style="52" customWidth="1"/>
    <col min="12" max="12" width="6.375" style="295" customWidth="1"/>
    <col min="13" max="13" width="17.375" style="34" customWidth="1"/>
    <col min="14" max="14" width="6.375" style="97" hidden="1" customWidth="1"/>
    <col min="15" max="15" width="11.75" style="34" customWidth="1"/>
    <col min="16" max="16" width="5.125" style="52" customWidth="1"/>
    <col min="17" max="17" width="6.375" style="295" customWidth="1"/>
    <col min="18" max="18" width="17.875" style="34" customWidth="1"/>
    <col min="19" max="19" width="6.375" style="97" hidden="1" customWidth="1"/>
    <col min="20" max="20" width="15.375" style="34" customWidth="1"/>
    <col min="21" max="21" width="5.125" style="52" customWidth="1"/>
    <col min="22" max="22" width="6.375" style="97" customWidth="1"/>
    <col min="23" max="23" width="17.375" style="34" customWidth="1"/>
    <col min="24" max="24" width="6.375" style="97" hidden="1" customWidth="1"/>
    <col min="25" max="25" width="14.75" style="34" customWidth="1"/>
    <col min="26" max="26" width="14.625" style="34" hidden="1" customWidth="1"/>
    <col min="27" max="27" width="8.75" style="34" customWidth="1"/>
    <col min="28" max="16384" width="6.125" style="34"/>
  </cols>
  <sheetData>
    <row r="1" spans="1:26" ht="20.25" customHeight="1" x14ac:dyDescent="0.25">
      <c r="A1" s="325" t="s">
        <v>64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4"/>
    </row>
    <row r="2" spans="1:26" ht="17.25" customHeight="1" x14ac:dyDescent="0.25">
      <c r="A2" s="325" t="s">
        <v>65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4"/>
    </row>
    <row r="3" spans="1:26" s="35" customFormat="1" ht="29.25" customHeight="1" thickBot="1" x14ac:dyDescent="0.3">
      <c r="A3" s="326" t="s">
        <v>66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</row>
    <row r="4" spans="1:26" s="36" customFormat="1" ht="24.75" customHeight="1" x14ac:dyDescent="0.25">
      <c r="A4" s="356" t="s">
        <v>67</v>
      </c>
      <c r="B4" s="327">
        <v>42072</v>
      </c>
      <c r="C4" s="328"/>
      <c r="D4" s="328"/>
      <c r="E4" s="328"/>
      <c r="F4" s="329" t="s">
        <v>68</v>
      </c>
      <c r="G4" s="331">
        <f>B4+1</f>
        <v>42073</v>
      </c>
      <c r="H4" s="328"/>
      <c r="I4" s="328"/>
      <c r="J4" s="328"/>
      <c r="K4" s="332" t="s">
        <v>69</v>
      </c>
      <c r="L4" s="333">
        <f>G4+1</f>
        <v>42074</v>
      </c>
      <c r="M4" s="334"/>
      <c r="N4" s="334"/>
      <c r="O4" s="335"/>
      <c r="P4" s="336" t="s">
        <v>70</v>
      </c>
      <c r="Q4" s="347">
        <f>L4+1</f>
        <v>42075</v>
      </c>
      <c r="R4" s="348"/>
      <c r="S4" s="348"/>
      <c r="T4" s="348"/>
      <c r="U4" s="349" t="s">
        <v>71</v>
      </c>
      <c r="V4" s="339">
        <f>Q4+1</f>
        <v>42076</v>
      </c>
      <c r="W4" s="340"/>
      <c r="X4" s="340"/>
      <c r="Y4" s="341"/>
      <c r="Z4" s="113" t="s">
        <v>72</v>
      </c>
    </row>
    <row r="5" spans="1:26" s="36" customFormat="1" ht="21.75" customHeight="1" x14ac:dyDescent="0.25">
      <c r="A5" s="319"/>
      <c r="B5" s="342" t="s">
        <v>73</v>
      </c>
      <c r="C5" s="343"/>
      <c r="D5" s="343"/>
      <c r="E5" s="54">
        <v>459</v>
      </c>
      <c r="F5" s="330"/>
      <c r="G5" s="342" t="s">
        <v>73</v>
      </c>
      <c r="H5" s="338"/>
      <c r="I5" s="338"/>
      <c r="J5" s="54">
        <f>E5</f>
        <v>459</v>
      </c>
      <c r="K5" s="314"/>
      <c r="L5" s="344" t="s">
        <v>73</v>
      </c>
      <c r="M5" s="345"/>
      <c r="N5" s="346"/>
      <c r="O5" s="54">
        <f>J5</f>
        <v>459</v>
      </c>
      <c r="P5" s="337"/>
      <c r="Q5" s="342" t="s">
        <v>73</v>
      </c>
      <c r="R5" s="338"/>
      <c r="S5" s="338"/>
      <c r="T5" s="54">
        <f>E5</f>
        <v>459</v>
      </c>
      <c r="U5" s="350"/>
      <c r="V5" s="342" t="s">
        <v>73</v>
      </c>
      <c r="W5" s="338"/>
      <c r="X5" s="338"/>
      <c r="Y5" s="114">
        <f>T5</f>
        <v>459</v>
      </c>
      <c r="Z5" s="115"/>
    </row>
    <row r="6" spans="1:26" s="36" customFormat="1" ht="22.5" customHeight="1" x14ac:dyDescent="0.25">
      <c r="A6" s="320"/>
      <c r="B6" s="116" t="s">
        <v>74</v>
      </c>
      <c r="C6" s="376" t="s">
        <v>75</v>
      </c>
      <c r="D6" s="377"/>
      <c r="E6" s="378"/>
      <c r="F6" s="330"/>
      <c r="G6" s="117" t="s">
        <v>74</v>
      </c>
      <c r="H6" s="55" t="s">
        <v>53</v>
      </c>
      <c r="I6" s="118" t="s">
        <v>54</v>
      </c>
      <c r="J6" s="56" t="s">
        <v>55</v>
      </c>
      <c r="K6" s="314"/>
      <c r="L6" s="117" t="s">
        <v>74</v>
      </c>
      <c r="M6" s="55" t="s">
        <v>53</v>
      </c>
      <c r="N6" s="118" t="s">
        <v>54</v>
      </c>
      <c r="O6" s="56" t="s">
        <v>55</v>
      </c>
      <c r="P6" s="337"/>
      <c r="Q6" s="117" t="s">
        <v>74</v>
      </c>
      <c r="R6" s="55" t="s">
        <v>53</v>
      </c>
      <c r="S6" s="118" t="s">
        <v>54</v>
      </c>
      <c r="T6" s="56" t="s">
        <v>55</v>
      </c>
      <c r="U6" s="350"/>
      <c r="V6" s="117" t="s">
        <v>74</v>
      </c>
      <c r="W6" s="55" t="s">
        <v>53</v>
      </c>
      <c r="X6" s="118" t="s">
        <v>54</v>
      </c>
      <c r="Y6" s="119" t="s">
        <v>55</v>
      </c>
      <c r="Z6" s="74"/>
    </row>
    <row r="7" spans="1:26" s="40" customFormat="1" ht="21" customHeight="1" x14ac:dyDescent="0.25">
      <c r="A7" s="351" t="s">
        <v>76</v>
      </c>
      <c r="B7" s="120" t="s">
        <v>77</v>
      </c>
      <c r="C7" s="41" t="s">
        <v>78</v>
      </c>
      <c r="D7" s="121">
        <v>60</v>
      </c>
      <c r="E7" s="122">
        <f>D7*$E$5/1000</f>
        <v>27.54</v>
      </c>
      <c r="F7" s="330"/>
      <c r="G7" s="123" t="s">
        <v>79</v>
      </c>
      <c r="H7" s="38" t="s">
        <v>80</v>
      </c>
      <c r="I7" s="124">
        <v>3.2</v>
      </c>
      <c r="J7" s="58">
        <f>I7*$J$5/1000</f>
        <v>1.4688000000000001</v>
      </c>
      <c r="K7" s="372" t="s">
        <v>81</v>
      </c>
      <c r="L7" s="60" t="s">
        <v>82</v>
      </c>
      <c r="M7" s="39" t="s">
        <v>83</v>
      </c>
      <c r="N7" s="99">
        <v>110</v>
      </c>
      <c r="O7" s="57">
        <f t="shared" ref="O7:O13" si="0">N7*$O$5/1000</f>
        <v>50.49</v>
      </c>
      <c r="P7" s="338"/>
      <c r="Q7" s="125" t="s">
        <v>84</v>
      </c>
      <c r="R7" s="126" t="s">
        <v>85</v>
      </c>
      <c r="S7" s="127">
        <v>3.2</v>
      </c>
      <c r="T7" s="128">
        <f>S7*$T$5/1000</f>
        <v>1.4688000000000001</v>
      </c>
      <c r="U7" s="360" t="s">
        <v>86</v>
      </c>
      <c r="V7" s="120" t="s">
        <v>87</v>
      </c>
      <c r="W7" s="129" t="s">
        <v>88</v>
      </c>
      <c r="X7" s="121">
        <v>60</v>
      </c>
      <c r="Y7" s="130">
        <f t="shared" ref="Y7:Y12" si="1">X7*$Y$5/1000</f>
        <v>27.54</v>
      </c>
      <c r="Z7" s="131"/>
    </row>
    <row r="8" spans="1:26" s="40" customFormat="1" ht="21" customHeight="1" x14ac:dyDescent="0.25">
      <c r="A8" s="354"/>
      <c r="B8" s="120" t="s">
        <v>89</v>
      </c>
      <c r="C8" s="41" t="s">
        <v>90</v>
      </c>
      <c r="D8" s="121">
        <v>22</v>
      </c>
      <c r="E8" s="122">
        <f>D8*$E$5/1000</f>
        <v>10.098000000000001</v>
      </c>
      <c r="F8" s="360" t="s">
        <v>91</v>
      </c>
      <c r="G8" s="120" t="s">
        <v>92</v>
      </c>
      <c r="H8" s="41" t="s">
        <v>93</v>
      </c>
      <c r="I8" s="121">
        <v>40</v>
      </c>
      <c r="J8" s="132">
        <f>I8*$J$5/1000</f>
        <v>18.36</v>
      </c>
      <c r="K8" s="373"/>
      <c r="L8" s="60" t="s">
        <v>94</v>
      </c>
      <c r="M8" s="45" t="s">
        <v>244</v>
      </c>
      <c r="N8" s="99">
        <v>5</v>
      </c>
      <c r="O8" s="57">
        <f t="shared" si="0"/>
        <v>2.2949999999999999</v>
      </c>
      <c r="P8" s="363" t="s">
        <v>95</v>
      </c>
      <c r="Q8" s="120" t="s">
        <v>96</v>
      </c>
      <c r="R8" s="41" t="s">
        <v>97</v>
      </c>
      <c r="S8" s="121">
        <v>1</v>
      </c>
      <c r="T8" s="133">
        <f>T5+6</f>
        <v>465</v>
      </c>
      <c r="U8" s="361"/>
      <c r="V8" s="120" t="s">
        <v>89</v>
      </c>
      <c r="W8" s="41" t="s">
        <v>98</v>
      </c>
      <c r="X8" s="121">
        <v>15</v>
      </c>
      <c r="Y8" s="130">
        <f t="shared" si="1"/>
        <v>6.8849999999999998</v>
      </c>
      <c r="Z8" s="75"/>
    </row>
    <row r="9" spans="1:26" s="40" customFormat="1" ht="21" customHeight="1" x14ac:dyDescent="0.25">
      <c r="A9" s="354"/>
      <c r="B9" s="120" t="s">
        <v>99</v>
      </c>
      <c r="C9" s="47" t="s">
        <v>100</v>
      </c>
      <c r="D9" s="121">
        <v>1</v>
      </c>
      <c r="E9" s="134">
        <f>D9*$E$5/1000</f>
        <v>0.45900000000000002</v>
      </c>
      <c r="F9" s="361"/>
      <c r="G9" s="121" t="s">
        <v>89</v>
      </c>
      <c r="H9" s="135" t="s">
        <v>90</v>
      </c>
      <c r="I9" s="121">
        <v>32</v>
      </c>
      <c r="J9" s="132">
        <f>I9*$J$5/1000</f>
        <v>14.688000000000001</v>
      </c>
      <c r="K9" s="373"/>
      <c r="L9" s="120" t="s">
        <v>89</v>
      </c>
      <c r="M9" s="39" t="s">
        <v>101</v>
      </c>
      <c r="N9" s="136">
        <v>30</v>
      </c>
      <c r="O9" s="57">
        <f t="shared" si="0"/>
        <v>13.77</v>
      </c>
      <c r="P9" s="364"/>
      <c r="Q9" s="137"/>
      <c r="R9" s="39"/>
      <c r="S9" s="99"/>
      <c r="T9" s="138"/>
      <c r="U9" s="374"/>
      <c r="V9" s="120" t="s">
        <v>89</v>
      </c>
      <c r="W9" s="41" t="s">
        <v>102</v>
      </c>
      <c r="X9" s="121">
        <v>5</v>
      </c>
      <c r="Y9" s="130">
        <f t="shared" si="1"/>
        <v>2.2949999999999999</v>
      </c>
      <c r="Z9" s="131"/>
    </row>
    <row r="10" spans="1:26" s="40" customFormat="1" ht="21" customHeight="1" x14ac:dyDescent="0.25">
      <c r="A10" s="354"/>
      <c r="B10" s="120" t="s">
        <v>89</v>
      </c>
      <c r="C10" s="139" t="s">
        <v>103</v>
      </c>
      <c r="D10" s="140">
        <v>0.5</v>
      </c>
      <c r="E10" s="134">
        <f>D10*$E$5/1000</f>
        <v>0.22950000000000001</v>
      </c>
      <c r="F10" s="361"/>
      <c r="G10" s="121" t="s">
        <v>89</v>
      </c>
      <c r="H10" s="135" t="s">
        <v>104</v>
      </c>
      <c r="I10" s="121">
        <v>2</v>
      </c>
      <c r="J10" s="132">
        <f>I10*$J$5/1000</f>
        <v>0.91800000000000004</v>
      </c>
      <c r="K10" s="373"/>
      <c r="L10" s="120" t="s">
        <v>105</v>
      </c>
      <c r="M10" s="41" t="s">
        <v>106</v>
      </c>
      <c r="N10" s="121">
        <v>7</v>
      </c>
      <c r="O10" s="57">
        <f t="shared" si="0"/>
        <v>3.2130000000000001</v>
      </c>
      <c r="P10" s="364"/>
      <c r="Q10" s="141"/>
      <c r="R10" s="39"/>
      <c r="S10" s="99"/>
      <c r="T10" s="142"/>
      <c r="U10" s="374"/>
      <c r="V10" s="120" t="s">
        <v>105</v>
      </c>
      <c r="W10" s="41" t="s">
        <v>107</v>
      </c>
      <c r="X10" s="121">
        <v>5</v>
      </c>
      <c r="Y10" s="130">
        <f t="shared" si="1"/>
        <v>2.2949999999999999</v>
      </c>
      <c r="Z10" s="143"/>
    </row>
    <row r="11" spans="1:26" s="40" customFormat="1" ht="21" customHeight="1" x14ac:dyDescent="0.25">
      <c r="A11" s="354"/>
      <c r="B11" s="120"/>
      <c r="C11" s="139"/>
      <c r="D11" s="140"/>
      <c r="E11" s="134"/>
      <c r="F11" s="361"/>
      <c r="G11" s="121"/>
      <c r="H11" s="135"/>
      <c r="I11" s="121"/>
      <c r="J11" s="132"/>
      <c r="K11" s="373"/>
      <c r="L11" s="120" t="s">
        <v>108</v>
      </c>
      <c r="M11" s="41" t="s">
        <v>109</v>
      </c>
      <c r="N11" s="121">
        <v>3.2</v>
      </c>
      <c r="O11" s="59">
        <f t="shared" si="0"/>
        <v>1.4688000000000001</v>
      </c>
      <c r="P11" s="364"/>
      <c r="Q11" s="137"/>
      <c r="R11" s="144"/>
      <c r="S11" s="145"/>
      <c r="T11" s="128"/>
      <c r="U11" s="374"/>
      <c r="V11" s="120" t="s">
        <v>110</v>
      </c>
      <c r="W11" s="41" t="s">
        <v>111</v>
      </c>
      <c r="X11" s="121">
        <v>1</v>
      </c>
      <c r="Y11" s="146">
        <f t="shared" si="1"/>
        <v>0.45900000000000002</v>
      </c>
      <c r="Z11" s="131"/>
    </row>
    <row r="12" spans="1:26" s="40" customFormat="1" ht="21" customHeight="1" x14ac:dyDescent="0.25">
      <c r="A12" s="354"/>
      <c r="B12" s="120"/>
      <c r="C12" s="139"/>
      <c r="D12" s="140"/>
      <c r="E12" s="134"/>
      <c r="F12" s="361"/>
      <c r="G12" s="147"/>
      <c r="H12" s="148"/>
      <c r="I12" s="149"/>
      <c r="J12" s="150"/>
      <c r="K12" s="373"/>
      <c r="L12" s="120" t="s">
        <v>92</v>
      </c>
      <c r="M12" s="41" t="s">
        <v>112</v>
      </c>
      <c r="N12" s="121">
        <v>10</v>
      </c>
      <c r="O12" s="57">
        <f t="shared" si="0"/>
        <v>4.59</v>
      </c>
      <c r="P12" s="364"/>
      <c r="Q12" s="121"/>
      <c r="R12" s="41"/>
      <c r="S12" s="99"/>
      <c r="T12" s="128"/>
      <c r="U12" s="374"/>
      <c r="V12" s="151" t="s">
        <v>110</v>
      </c>
      <c r="W12" s="152" t="s">
        <v>113</v>
      </c>
      <c r="X12" s="153">
        <v>1</v>
      </c>
      <c r="Y12" s="146">
        <f t="shared" si="1"/>
        <v>0.45900000000000002</v>
      </c>
      <c r="Z12" s="75"/>
    </row>
    <row r="13" spans="1:26" s="40" customFormat="1" ht="21" customHeight="1" x14ac:dyDescent="0.25">
      <c r="A13" s="354"/>
      <c r="B13" s="98"/>
      <c r="C13" s="154"/>
      <c r="D13" s="154"/>
      <c r="E13" s="42"/>
      <c r="F13" s="361"/>
      <c r="G13" s="155"/>
      <c r="H13" s="148"/>
      <c r="I13" s="149"/>
      <c r="J13" s="58"/>
      <c r="K13" s="373"/>
      <c r="L13" s="120" t="s">
        <v>89</v>
      </c>
      <c r="M13" s="41" t="s">
        <v>90</v>
      </c>
      <c r="N13" s="121">
        <v>8</v>
      </c>
      <c r="O13" s="57">
        <f t="shared" si="0"/>
        <v>3.6720000000000002</v>
      </c>
      <c r="P13" s="364"/>
      <c r="Q13" s="156"/>
      <c r="R13" s="157"/>
      <c r="S13" s="158"/>
      <c r="T13" s="159"/>
      <c r="U13" s="374"/>
      <c r="V13" s="160"/>
      <c r="W13" s="161"/>
      <c r="X13" s="162"/>
      <c r="Y13" s="146"/>
      <c r="Z13" s="75"/>
    </row>
    <row r="14" spans="1:26" s="40" customFormat="1" ht="21" customHeight="1" x14ac:dyDescent="0.25">
      <c r="A14" s="354"/>
      <c r="B14" s="98"/>
      <c r="C14" s="154"/>
      <c r="D14" s="154"/>
      <c r="E14" s="42"/>
      <c r="F14" s="361"/>
      <c r="G14" s="155"/>
      <c r="H14" s="148"/>
      <c r="I14" s="149"/>
      <c r="J14" s="58"/>
      <c r="K14" s="373"/>
      <c r="L14" s="120" t="s">
        <v>114</v>
      </c>
      <c r="M14" s="163" t="s">
        <v>115</v>
      </c>
      <c r="N14" s="164"/>
      <c r="O14" s="164"/>
      <c r="P14" s="364"/>
      <c r="Q14" s="153"/>
      <c r="R14" s="41"/>
      <c r="S14" s="121"/>
      <c r="T14" s="128"/>
      <c r="U14" s="374"/>
      <c r="V14" s="165"/>
      <c r="W14" s="166"/>
      <c r="X14" s="167"/>
      <c r="Y14" s="146"/>
      <c r="Z14" s="64"/>
    </row>
    <row r="15" spans="1:26" s="40" customFormat="1" ht="21" customHeight="1" x14ac:dyDescent="0.25">
      <c r="A15" s="354"/>
      <c r="B15" s="98"/>
      <c r="C15" s="154"/>
      <c r="D15" s="154"/>
      <c r="E15" s="42"/>
      <c r="F15" s="361"/>
      <c r="G15" s="121"/>
      <c r="H15" s="148"/>
      <c r="I15" s="149"/>
      <c r="J15" s="58"/>
      <c r="K15" s="373"/>
      <c r="L15" s="168"/>
      <c r="M15" s="168"/>
      <c r="N15" s="168"/>
      <c r="O15" s="168"/>
      <c r="P15" s="364"/>
      <c r="Q15" s="121"/>
      <c r="R15" s="41"/>
      <c r="S15" s="121"/>
      <c r="T15" s="169"/>
      <c r="U15" s="374"/>
      <c r="V15" s="137"/>
      <c r="W15" s="170"/>
      <c r="X15" s="158"/>
      <c r="Y15" s="146"/>
      <c r="Z15" s="74"/>
    </row>
    <row r="16" spans="1:26" s="180" customFormat="1" ht="21" customHeight="1" x14ac:dyDescent="0.25">
      <c r="A16" s="355"/>
      <c r="B16" s="171"/>
      <c r="C16" s="172" t="s">
        <v>116</v>
      </c>
      <c r="D16" s="172">
        <f>SUM(D7:D15)</f>
        <v>83.5</v>
      </c>
      <c r="E16" s="173">
        <f>SUM(E7:E13)</f>
        <v>38.326500000000003</v>
      </c>
      <c r="F16" s="362"/>
      <c r="G16" s="171"/>
      <c r="H16" s="174" t="s">
        <v>116</v>
      </c>
      <c r="I16" s="174">
        <f>SUM(I8:I15)</f>
        <v>74</v>
      </c>
      <c r="J16" s="175">
        <f>SUM(J8:J13)</f>
        <v>33.966000000000001</v>
      </c>
      <c r="K16" s="373"/>
      <c r="L16" s="176"/>
      <c r="M16" s="174" t="s">
        <v>116</v>
      </c>
      <c r="N16" s="174">
        <f>SUM(N7:N15)</f>
        <v>173.2</v>
      </c>
      <c r="O16" s="175">
        <f>SUM(O7:O13)</f>
        <v>79.498800000000003</v>
      </c>
      <c r="P16" s="364"/>
      <c r="Q16" s="171"/>
      <c r="R16" s="172" t="s">
        <v>116</v>
      </c>
      <c r="S16" s="172">
        <f>SUM(S8:S15)</f>
        <v>1</v>
      </c>
      <c r="T16" s="177">
        <f>SUM(T8:T13)</f>
        <v>465</v>
      </c>
      <c r="U16" s="375"/>
      <c r="V16" s="171"/>
      <c r="W16" s="171" t="s">
        <v>116</v>
      </c>
      <c r="X16" s="171">
        <f>SUM(X7:X15)</f>
        <v>87</v>
      </c>
      <c r="Y16" s="178">
        <f>SUM(Y7:Y13)</f>
        <v>39.933000000000007</v>
      </c>
      <c r="Z16" s="179"/>
    </row>
    <row r="17" spans="1:26" s="40" customFormat="1" ht="21" customHeight="1" x14ac:dyDescent="0.3">
      <c r="A17" s="351" t="s">
        <v>117</v>
      </c>
      <c r="B17" s="153" t="s">
        <v>118</v>
      </c>
      <c r="C17" s="181" t="s">
        <v>119</v>
      </c>
      <c r="D17" s="153">
        <v>30</v>
      </c>
      <c r="E17" s="122">
        <f>D17*$E$5/1000</f>
        <v>13.77</v>
      </c>
      <c r="F17" s="365" t="s">
        <v>120</v>
      </c>
      <c r="G17" s="120" t="s">
        <v>121</v>
      </c>
      <c r="H17" s="47" t="s">
        <v>122</v>
      </c>
      <c r="I17" s="121">
        <v>40</v>
      </c>
      <c r="J17" s="132">
        <f>I17*$J$5/1000</f>
        <v>18.36</v>
      </c>
      <c r="K17" s="368" t="s">
        <v>123</v>
      </c>
      <c r="L17" s="182" t="s">
        <v>94</v>
      </c>
      <c r="M17" s="181" t="s">
        <v>124</v>
      </c>
      <c r="N17" s="121">
        <v>2</v>
      </c>
      <c r="O17" s="183">
        <f>N17*$O$5+4</f>
        <v>922</v>
      </c>
      <c r="P17" s="321" t="s">
        <v>125</v>
      </c>
      <c r="Q17" s="120" t="s">
        <v>126</v>
      </c>
      <c r="R17" s="41" t="s">
        <v>127</v>
      </c>
      <c r="S17" s="121">
        <v>57</v>
      </c>
      <c r="T17" s="138">
        <f>S17*$T$5/1000</f>
        <v>26.163</v>
      </c>
      <c r="U17" s="357" t="s">
        <v>128</v>
      </c>
      <c r="V17" s="184" t="s">
        <v>99</v>
      </c>
      <c r="W17" s="47" t="s">
        <v>129</v>
      </c>
      <c r="X17" s="121">
        <v>13</v>
      </c>
      <c r="Y17" s="130">
        <f>X17*$Y$5/1000</f>
        <v>5.9669999999999996</v>
      </c>
      <c r="Z17" s="131"/>
    </row>
    <row r="18" spans="1:26" s="40" customFormat="1" ht="21" customHeight="1" x14ac:dyDescent="0.3">
      <c r="A18" s="352"/>
      <c r="B18" s="182" t="s">
        <v>130</v>
      </c>
      <c r="C18" s="185" t="s">
        <v>131</v>
      </c>
      <c r="D18" s="153">
        <v>8</v>
      </c>
      <c r="E18" s="122">
        <f>D18*$E$5/1000</f>
        <v>3.6720000000000002</v>
      </c>
      <c r="F18" s="366"/>
      <c r="G18" s="121" t="s">
        <v>89</v>
      </c>
      <c r="H18" s="41" t="s">
        <v>103</v>
      </c>
      <c r="I18" s="121">
        <v>2</v>
      </c>
      <c r="J18" s="132">
        <f>I18*$J$5/1000</f>
        <v>0.91800000000000004</v>
      </c>
      <c r="K18" s="369"/>
      <c r="L18" s="120" t="s">
        <v>89</v>
      </c>
      <c r="M18" s="185" t="s">
        <v>101</v>
      </c>
      <c r="N18" s="153">
        <v>10</v>
      </c>
      <c r="O18" s="57">
        <f>N18*$O$5/1000</f>
        <v>4.59</v>
      </c>
      <c r="P18" s="321"/>
      <c r="Q18" s="120" t="s">
        <v>105</v>
      </c>
      <c r="R18" s="41" t="s">
        <v>132</v>
      </c>
      <c r="S18" s="121">
        <v>10</v>
      </c>
      <c r="T18" s="138">
        <f>S18*$T$5/1000</f>
        <v>4.59</v>
      </c>
      <c r="U18" s="358"/>
      <c r="V18" s="120" t="s">
        <v>89</v>
      </c>
      <c r="W18" s="47" t="s">
        <v>133</v>
      </c>
      <c r="X18" s="121">
        <v>30</v>
      </c>
      <c r="Y18" s="130">
        <f>X18*$Y$5/1000</f>
        <v>13.77</v>
      </c>
      <c r="Z18" s="64"/>
    </row>
    <row r="19" spans="1:26" s="40" customFormat="1" ht="21" customHeight="1" x14ac:dyDescent="0.3">
      <c r="A19" s="352"/>
      <c r="B19" s="120" t="s">
        <v>105</v>
      </c>
      <c r="C19" s="185" t="s">
        <v>134</v>
      </c>
      <c r="D19" s="153">
        <v>10</v>
      </c>
      <c r="E19" s="122">
        <f>D19*$E$5/1000</f>
        <v>4.59</v>
      </c>
      <c r="F19" s="366"/>
      <c r="G19" s="120" t="s">
        <v>135</v>
      </c>
      <c r="H19" s="163" t="s">
        <v>136</v>
      </c>
      <c r="I19" s="121"/>
      <c r="J19" s="186" t="s">
        <v>137</v>
      </c>
      <c r="K19" s="369"/>
      <c r="L19" s="182" t="s">
        <v>138</v>
      </c>
      <c r="M19" s="185" t="s">
        <v>139</v>
      </c>
      <c r="N19" s="153">
        <v>2</v>
      </c>
      <c r="O19" s="57">
        <f>N19*$O$5/1000</f>
        <v>0.91800000000000004</v>
      </c>
      <c r="P19" s="321"/>
      <c r="Q19" s="120" t="s">
        <v>135</v>
      </c>
      <c r="R19" s="101" t="s">
        <v>140</v>
      </c>
      <c r="S19" s="121">
        <v>8</v>
      </c>
      <c r="T19" s="138">
        <f>S19*$T$5/1000</f>
        <v>3.6720000000000002</v>
      </c>
      <c r="U19" s="358"/>
      <c r="V19" s="187" t="s">
        <v>92</v>
      </c>
      <c r="W19" s="41" t="s">
        <v>141</v>
      </c>
      <c r="X19" s="121">
        <v>3</v>
      </c>
      <c r="Y19" s="130">
        <f>X19*$Y$5/1000</f>
        <v>1.377</v>
      </c>
      <c r="Z19" s="131"/>
    </row>
    <row r="20" spans="1:26" s="40" customFormat="1" ht="21" customHeight="1" x14ac:dyDescent="0.3">
      <c r="A20" s="352"/>
      <c r="B20" s="120" t="s">
        <v>142</v>
      </c>
      <c r="C20" s="185" t="s">
        <v>143</v>
      </c>
      <c r="D20" s="153">
        <v>30</v>
      </c>
      <c r="E20" s="122">
        <f>D20*$E$5/1000</f>
        <v>13.77</v>
      </c>
      <c r="F20" s="366"/>
      <c r="G20" s="141"/>
      <c r="H20" s="102"/>
      <c r="I20" s="188"/>
      <c r="J20" s="58"/>
      <c r="K20" s="369"/>
      <c r="L20" s="121"/>
      <c r="M20" s="44"/>
      <c r="N20" s="189"/>
      <c r="O20" s="59"/>
      <c r="P20" s="321"/>
      <c r="Q20" s="120" t="s">
        <v>135</v>
      </c>
      <c r="R20" s="163" t="s">
        <v>144</v>
      </c>
      <c r="S20" s="103"/>
      <c r="T20" s="138"/>
      <c r="U20" s="358"/>
      <c r="V20" s="120" t="s">
        <v>105</v>
      </c>
      <c r="W20" s="47" t="s">
        <v>106</v>
      </c>
      <c r="X20" s="121">
        <v>5</v>
      </c>
      <c r="Y20" s="130">
        <f>X20*$Y$5/1000</f>
        <v>2.2949999999999999</v>
      </c>
      <c r="Z20" s="190"/>
    </row>
    <row r="21" spans="1:26" s="40" customFormat="1" ht="21" customHeight="1" x14ac:dyDescent="0.15">
      <c r="A21" s="352"/>
      <c r="B21" s="121" t="s">
        <v>145</v>
      </c>
      <c r="C21" s="45" t="s">
        <v>146</v>
      </c>
      <c r="D21" s="121">
        <v>1</v>
      </c>
      <c r="E21" s="191">
        <f>D21*$E$5/1000</f>
        <v>0.45900000000000002</v>
      </c>
      <c r="F21" s="367"/>
      <c r="G21" s="192"/>
      <c r="H21" s="102"/>
      <c r="I21" s="188"/>
      <c r="J21" s="58"/>
      <c r="K21" s="369"/>
      <c r="L21" s="121"/>
      <c r="M21" s="44"/>
      <c r="N21" s="189"/>
      <c r="O21" s="59"/>
      <c r="P21" s="321"/>
      <c r="Q21" s="121"/>
      <c r="R21" s="193"/>
      <c r="S21" s="158"/>
      <c r="T21" s="128"/>
      <c r="U21" s="358"/>
      <c r="V21" s="120" t="s">
        <v>89</v>
      </c>
      <c r="W21" s="47" t="s">
        <v>147</v>
      </c>
      <c r="X21" s="121">
        <v>5</v>
      </c>
      <c r="Y21" s="130">
        <f>X21*$Y$5/1000</f>
        <v>2.2949999999999999</v>
      </c>
      <c r="Z21" s="131"/>
    </row>
    <row r="22" spans="1:26" s="40" customFormat="1" ht="21" customHeight="1" x14ac:dyDescent="0.25">
      <c r="A22" s="352"/>
      <c r="B22" s="60"/>
      <c r="C22" s="100"/>
      <c r="D22" s="194"/>
      <c r="E22" s="42"/>
      <c r="F22" s="367"/>
      <c r="G22" s="137"/>
      <c r="H22" s="39"/>
      <c r="I22" s="189"/>
      <c r="J22" s="132"/>
      <c r="K22" s="369"/>
      <c r="L22" s="121"/>
      <c r="M22" s="44"/>
      <c r="N22" s="189"/>
      <c r="O22" s="59"/>
      <c r="P22" s="321"/>
      <c r="Q22" s="156"/>
      <c r="R22" s="193"/>
      <c r="S22" s="158"/>
      <c r="T22" s="195"/>
      <c r="U22" s="358"/>
      <c r="V22" s="196"/>
      <c r="W22" s="197"/>
      <c r="X22" s="198"/>
      <c r="Y22" s="146"/>
      <c r="Z22" s="74"/>
    </row>
    <row r="23" spans="1:26" s="40" customFormat="1" ht="21" customHeight="1" x14ac:dyDescent="0.25">
      <c r="A23" s="352"/>
      <c r="B23" s="60"/>
      <c r="C23" s="100"/>
      <c r="D23" s="194"/>
      <c r="E23" s="42"/>
      <c r="F23" s="367"/>
      <c r="G23" s="199"/>
      <c r="H23" s="61"/>
      <c r="I23" s="60"/>
      <c r="J23" s="58"/>
      <c r="K23" s="370"/>
      <c r="L23" s="199"/>
      <c r="M23" s="93"/>
      <c r="N23" s="194"/>
      <c r="O23" s="59"/>
      <c r="P23" s="321"/>
      <c r="Q23" s="121"/>
      <c r="R23" s="101"/>
      <c r="S23" s="121"/>
      <c r="T23" s="128"/>
      <c r="U23" s="358"/>
      <c r="V23" s="196"/>
      <c r="W23" s="197"/>
      <c r="X23" s="198"/>
      <c r="Y23" s="146"/>
      <c r="Z23" s="131"/>
    </row>
    <row r="24" spans="1:26" s="180" customFormat="1" ht="21" customHeight="1" x14ac:dyDescent="0.25">
      <c r="A24" s="353"/>
      <c r="B24" s="200"/>
      <c r="C24" s="172" t="s">
        <v>116</v>
      </c>
      <c r="D24" s="172">
        <f>SUM(D17:D23)</f>
        <v>79</v>
      </c>
      <c r="E24" s="173">
        <f>SUM(E17:E23)</f>
        <v>36.261000000000003</v>
      </c>
      <c r="F24" s="321"/>
      <c r="G24" s="200"/>
      <c r="H24" s="172" t="s">
        <v>116</v>
      </c>
      <c r="I24" s="172">
        <f>SUM(I17:I23)</f>
        <v>42</v>
      </c>
      <c r="J24" s="201">
        <f>SUM(J17:J22)</f>
        <v>19.277999999999999</v>
      </c>
      <c r="K24" s="371"/>
      <c r="L24" s="200"/>
      <c r="M24" s="172" t="s">
        <v>116</v>
      </c>
      <c r="N24" s="172">
        <f>SUM(N17:N23)</f>
        <v>14</v>
      </c>
      <c r="O24" s="201">
        <f>SUM(O17:O22)</f>
        <v>927.50800000000004</v>
      </c>
      <c r="P24" s="321"/>
      <c r="Q24" s="200"/>
      <c r="R24" s="172" t="s">
        <v>116</v>
      </c>
      <c r="S24" s="172">
        <f>SUM(S17:S23)</f>
        <v>75</v>
      </c>
      <c r="T24" s="202">
        <f>SUM(T17:T22)</f>
        <v>34.424999999999997</v>
      </c>
      <c r="U24" s="359"/>
      <c r="V24" s="200"/>
      <c r="W24" s="172" t="s">
        <v>116</v>
      </c>
      <c r="X24" s="172">
        <f>SUM(X17:X23)</f>
        <v>56</v>
      </c>
      <c r="Y24" s="203">
        <f>SUM(Y17:Y23)</f>
        <v>25.704000000000001</v>
      </c>
      <c r="Z24" s="204"/>
    </row>
    <row r="25" spans="1:26" s="40" customFormat="1" ht="21" customHeight="1" x14ac:dyDescent="0.25">
      <c r="A25" s="312" t="s">
        <v>148</v>
      </c>
      <c r="B25" s="205" t="s">
        <v>89</v>
      </c>
      <c r="C25" s="46" t="s">
        <v>149</v>
      </c>
      <c r="D25" s="206">
        <v>70</v>
      </c>
      <c r="E25" s="122">
        <f>D25*$E$5/1000</f>
        <v>32.130000000000003</v>
      </c>
      <c r="F25" s="314" t="s">
        <v>150</v>
      </c>
      <c r="G25" s="60" t="s">
        <v>151</v>
      </c>
      <c r="H25" s="207" t="s">
        <v>152</v>
      </c>
      <c r="I25" s="60"/>
      <c r="J25" s="208"/>
      <c r="K25" s="316" t="s">
        <v>148</v>
      </c>
      <c r="L25" s="205" t="s">
        <v>89</v>
      </c>
      <c r="M25" s="101" t="s">
        <v>153</v>
      </c>
      <c r="N25" s="209">
        <v>72</v>
      </c>
      <c r="O25" s="57">
        <f>N25*$O$5/1000</f>
        <v>33.048000000000002</v>
      </c>
      <c r="P25" s="314" t="s">
        <v>150</v>
      </c>
      <c r="Q25" s="60" t="s">
        <v>151</v>
      </c>
      <c r="R25" s="207" t="s">
        <v>154</v>
      </c>
      <c r="S25" s="60"/>
      <c r="T25" s="59"/>
      <c r="U25" s="379" t="s">
        <v>148</v>
      </c>
      <c r="V25" s="205" t="s">
        <v>155</v>
      </c>
      <c r="W25" s="101" t="s">
        <v>156</v>
      </c>
      <c r="X25" s="99">
        <v>65</v>
      </c>
      <c r="Y25" s="130">
        <f>X25*$O$5/1000</f>
        <v>29.835000000000001</v>
      </c>
      <c r="Z25" s="62"/>
    </row>
    <row r="26" spans="1:26" s="40" customFormat="1" ht="21" customHeight="1" x14ac:dyDescent="0.25">
      <c r="A26" s="313"/>
      <c r="B26" s="121" t="s">
        <v>145</v>
      </c>
      <c r="C26" s="45" t="s">
        <v>146</v>
      </c>
      <c r="D26" s="121">
        <v>1</v>
      </c>
      <c r="E26" s="191">
        <f>D26*$E$5/1000</f>
        <v>0.45900000000000002</v>
      </c>
      <c r="F26" s="315"/>
      <c r="G26" s="60" t="s">
        <v>110</v>
      </c>
      <c r="H26" s="47" t="s">
        <v>146</v>
      </c>
      <c r="I26" s="60">
        <v>1</v>
      </c>
      <c r="J26" s="58">
        <f>I26*$J$5/1000</f>
        <v>0.45900000000000002</v>
      </c>
      <c r="K26" s="317"/>
      <c r="L26" s="121" t="s">
        <v>145</v>
      </c>
      <c r="M26" s="210" t="s">
        <v>146</v>
      </c>
      <c r="N26" s="99">
        <v>1</v>
      </c>
      <c r="O26" s="59">
        <f>N26*$O$5/1000</f>
        <v>0.45900000000000002</v>
      </c>
      <c r="P26" s="315"/>
      <c r="Q26" s="121" t="s">
        <v>145</v>
      </c>
      <c r="R26" s="47" t="s">
        <v>146</v>
      </c>
      <c r="S26" s="60">
        <v>1</v>
      </c>
      <c r="T26" s="59">
        <f>S26*$T$5/1000</f>
        <v>0.45900000000000002</v>
      </c>
      <c r="U26" s="379"/>
      <c r="V26" s="121" t="s">
        <v>89</v>
      </c>
      <c r="W26" s="210" t="s">
        <v>157</v>
      </c>
      <c r="X26" s="99">
        <v>5</v>
      </c>
      <c r="Y26" s="130">
        <f>X26*$O$5/1000</f>
        <v>2.2949999999999999</v>
      </c>
      <c r="Z26" s="63"/>
    </row>
    <row r="27" spans="1:26" s="40" customFormat="1" ht="21" customHeight="1" x14ac:dyDescent="0.25">
      <c r="A27" s="313"/>
      <c r="B27" s="121"/>
      <c r="C27" s="210"/>
      <c r="D27" s="99"/>
      <c r="E27" s="191"/>
      <c r="F27" s="315"/>
      <c r="G27" s="211"/>
      <c r="H27" s="148"/>
      <c r="I27" s="60"/>
      <c r="J27" s="59"/>
      <c r="K27" s="317"/>
      <c r="L27" s="121"/>
      <c r="M27" s="210"/>
      <c r="N27" s="99"/>
      <c r="O27" s="59"/>
      <c r="P27" s="315"/>
      <c r="Q27" s="211"/>
      <c r="R27" s="61"/>
      <c r="S27" s="60"/>
      <c r="T27" s="59"/>
      <c r="U27" s="379"/>
      <c r="V27" s="121" t="s">
        <v>145</v>
      </c>
      <c r="W27" s="210" t="s">
        <v>146</v>
      </c>
      <c r="X27" s="99">
        <v>1</v>
      </c>
      <c r="Y27" s="146">
        <f>X27*$O$5/1000</f>
        <v>0.45900000000000002</v>
      </c>
      <c r="Z27" s="64"/>
    </row>
    <row r="28" spans="1:26" s="40" customFormat="1" ht="21" customHeight="1" x14ac:dyDescent="0.25">
      <c r="A28" s="313"/>
      <c r="B28" s="212"/>
      <c r="C28" s="213"/>
      <c r="D28" s="214"/>
      <c r="E28" s="42"/>
      <c r="F28" s="315"/>
      <c r="G28" s="120"/>
      <c r="H28" s="215"/>
      <c r="I28" s="214"/>
      <c r="J28" s="216"/>
      <c r="K28" s="317"/>
      <c r="L28" s="120"/>
      <c r="M28" s="65"/>
      <c r="N28" s="217"/>
      <c r="O28" s="59"/>
      <c r="P28" s="315"/>
      <c r="Q28" s="120"/>
      <c r="R28" s="66"/>
      <c r="S28" s="60"/>
      <c r="T28" s="59"/>
      <c r="U28" s="379"/>
      <c r="V28" s="60"/>
      <c r="W28" s="65"/>
      <c r="X28" s="217"/>
      <c r="Y28" s="146"/>
      <c r="Z28" s="63"/>
    </row>
    <row r="29" spans="1:26" s="40" customFormat="1" ht="21" customHeight="1" x14ac:dyDescent="0.25">
      <c r="A29" s="313"/>
      <c r="B29" s="212"/>
      <c r="C29" s="61"/>
      <c r="D29" s="120"/>
      <c r="E29" s="43"/>
      <c r="F29" s="315"/>
      <c r="G29" s="120"/>
      <c r="H29" s="215"/>
      <c r="I29" s="214"/>
      <c r="J29" s="216"/>
      <c r="K29" s="317"/>
      <c r="L29" s="120"/>
      <c r="M29" s="67"/>
      <c r="N29" s="218"/>
      <c r="O29" s="68"/>
      <c r="P29" s="315"/>
      <c r="Q29" s="120"/>
      <c r="R29" s="69"/>
      <c r="S29" s="60"/>
      <c r="T29" s="59"/>
      <c r="U29" s="379"/>
      <c r="V29" s="60"/>
      <c r="W29" s="67"/>
      <c r="X29" s="218"/>
      <c r="Y29" s="219"/>
      <c r="Z29" s="63"/>
    </row>
    <row r="30" spans="1:26" s="180" customFormat="1" ht="21" customHeight="1" x14ac:dyDescent="0.25">
      <c r="A30" s="313"/>
      <c r="B30" s="171"/>
      <c r="C30" s="171" t="s">
        <v>116</v>
      </c>
      <c r="D30" s="220">
        <f>SUM(D25:D29)</f>
        <v>71</v>
      </c>
      <c r="E30" s="173">
        <f>SUM(E25:E28)</f>
        <v>32.589000000000006</v>
      </c>
      <c r="F30" s="315"/>
      <c r="G30" s="171"/>
      <c r="H30" s="172" t="s">
        <v>116</v>
      </c>
      <c r="I30" s="172">
        <f>SUM(I25:I29)</f>
        <v>1</v>
      </c>
      <c r="J30" s="175">
        <f>SUM(J25:J29)</f>
        <v>0.45900000000000002</v>
      </c>
      <c r="K30" s="318"/>
      <c r="L30" s="171"/>
      <c r="M30" s="172" t="s">
        <v>116</v>
      </c>
      <c r="N30" s="221">
        <f>SUM(N25:N29)</f>
        <v>73</v>
      </c>
      <c r="O30" s="201">
        <f>SUM(O25:O29)</f>
        <v>33.507000000000005</v>
      </c>
      <c r="P30" s="315"/>
      <c r="Q30" s="171"/>
      <c r="R30" s="172" t="s">
        <v>116</v>
      </c>
      <c r="S30" s="172">
        <f>SUM(S25:S29)</f>
        <v>1</v>
      </c>
      <c r="T30" s="175">
        <f>SUM(T25:T29)</f>
        <v>0.45900000000000002</v>
      </c>
      <c r="U30" s="379"/>
      <c r="V30" s="171"/>
      <c r="W30" s="172" t="s">
        <v>116</v>
      </c>
      <c r="X30" s="172">
        <f>SUM(X25:X29)</f>
        <v>71</v>
      </c>
      <c r="Y30" s="203">
        <f>SUM(Y25:Y29)</f>
        <v>32.589000000000006</v>
      </c>
      <c r="Z30" s="222"/>
    </row>
    <row r="31" spans="1:26" s="40" customFormat="1" ht="21" customHeight="1" x14ac:dyDescent="0.3">
      <c r="A31" s="312" t="s">
        <v>158</v>
      </c>
      <c r="B31" s="223" t="s">
        <v>108</v>
      </c>
      <c r="C31" s="224" t="s">
        <v>159</v>
      </c>
      <c r="D31" s="225">
        <v>3.2</v>
      </c>
      <c r="E31" s="134">
        <f>D31*$E$5/1000</f>
        <v>1.4688000000000001</v>
      </c>
      <c r="F31" s="321" t="s">
        <v>160</v>
      </c>
      <c r="G31" s="226" t="s">
        <v>161</v>
      </c>
      <c r="H31" s="227" t="s">
        <v>162</v>
      </c>
      <c r="I31" s="182">
        <v>11</v>
      </c>
      <c r="J31" s="132">
        <f>I31*$J$5/1000</f>
        <v>5.0490000000000004</v>
      </c>
      <c r="K31" s="316" t="s">
        <v>163</v>
      </c>
      <c r="L31" s="226" t="s">
        <v>89</v>
      </c>
      <c r="M31" s="181" t="s">
        <v>164</v>
      </c>
      <c r="N31" s="182">
        <v>15</v>
      </c>
      <c r="O31" s="57">
        <f>N31*$O$5/1000</f>
        <v>6.8849999999999998</v>
      </c>
      <c r="P31" s="322" t="s">
        <v>165</v>
      </c>
      <c r="Q31" s="120" t="s">
        <v>166</v>
      </c>
      <c r="R31" s="41" t="s">
        <v>167</v>
      </c>
      <c r="S31" s="121">
        <v>9</v>
      </c>
      <c r="T31" s="57">
        <f>S31*$T$5/1000</f>
        <v>4.1310000000000002</v>
      </c>
      <c r="U31" s="321" t="s">
        <v>168</v>
      </c>
      <c r="V31" s="226" t="s">
        <v>135</v>
      </c>
      <c r="W31" s="181" t="s">
        <v>169</v>
      </c>
      <c r="X31" s="226">
        <v>0.5</v>
      </c>
      <c r="Y31" s="228">
        <f>X31*$Y$5/1000/0.1</f>
        <v>2.2949999999999999</v>
      </c>
      <c r="Z31" s="63"/>
    </row>
    <row r="32" spans="1:26" s="40" customFormat="1" ht="21" customHeight="1" x14ac:dyDescent="0.3">
      <c r="A32" s="319"/>
      <c r="B32" s="121" t="s">
        <v>89</v>
      </c>
      <c r="C32" s="229" t="s">
        <v>153</v>
      </c>
      <c r="D32" s="153">
        <v>18</v>
      </c>
      <c r="E32" s="122">
        <f>D32*$E$5/1000</f>
        <v>8.2620000000000005</v>
      </c>
      <c r="F32" s="321"/>
      <c r="G32" s="230" t="s">
        <v>170</v>
      </c>
      <c r="H32" s="231" t="s">
        <v>171</v>
      </c>
      <c r="I32" s="153">
        <v>18</v>
      </c>
      <c r="J32" s="132">
        <f>I32*$J$5/1000</f>
        <v>8.2620000000000005</v>
      </c>
      <c r="K32" s="317"/>
      <c r="L32" s="120" t="s">
        <v>89</v>
      </c>
      <c r="M32" s="231" t="s">
        <v>133</v>
      </c>
      <c r="N32" s="153">
        <v>10</v>
      </c>
      <c r="O32" s="57">
        <f>N32*$O$5/1000</f>
        <v>4.59</v>
      </c>
      <c r="P32" s="323"/>
      <c r="Q32" s="120" t="s">
        <v>166</v>
      </c>
      <c r="R32" s="101" t="s">
        <v>172</v>
      </c>
      <c r="S32" s="121">
        <v>5</v>
      </c>
      <c r="T32" s="57">
        <f>S32*$T$5/1000</f>
        <v>2.2949999999999999</v>
      </c>
      <c r="U32" s="321"/>
      <c r="V32" s="232" t="s">
        <v>173</v>
      </c>
      <c r="W32" s="233" t="s">
        <v>174</v>
      </c>
      <c r="X32" s="121">
        <v>15</v>
      </c>
      <c r="Y32" s="234">
        <f>X32*$Y$5/1000/2</f>
        <v>3.4424999999999999</v>
      </c>
      <c r="Z32" s="63"/>
    </row>
    <row r="33" spans="1:27" s="40" customFormat="1" ht="21" customHeight="1" x14ac:dyDescent="0.3">
      <c r="A33" s="319"/>
      <c r="B33" s="235" t="s">
        <v>108</v>
      </c>
      <c r="C33" s="229" t="s">
        <v>175</v>
      </c>
      <c r="D33" s="153">
        <v>5</v>
      </c>
      <c r="E33" s="122">
        <f>D33*$E$5/1000</f>
        <v>2.2949999999999999</v>
      </c>
      <c r="F33" s="321"/>
      <c r="G33" s="230" t="s">
        <v>110</v>
      </c>
      <c r="H33" s="231" t="s">
        <v>176</v>
      </c>
      <c r="I33" s="153">
        <v>0.5</v>
      </c>
      <c r="J33" s="58">
        <f>I33*$J$5/1000</f>
        <v>0.22950000000000001</v>
      </c>
      <c r="K33" s="317"/>
      <c r="L33" s="232" t="s">
        <v>121</v>
      </c>
      <c r="M33" s="236" t="s">
        <v>122</v>
      </c>
      <c r="N33" s="153">
        <v>10</v>
      </c>
      <c r="O33" s="57">
        <f>N33*$O$5/1000</f>
        <v>4.59</v>
      </c>
      <c r="P33" s="323"/>
      <c r="Q33" s="120" t="s">
        <v>177</v>
      </c>
      <c r="R33" s="41" t="s">
        <v>178</v>
      </c>
      <c r="S33" s="121">
        <v>9</v>
      </c>
      <c r="T33" s="57">
        <f>S33*$T$5/1000</f>
        <v>4.1310000000000002</v>
      </c>
      <c r="U33" s="321"/>
      <c r="V33" s="121" t="s">
        <v>110</v>
      </c>
      <c r="W33" s="41" t="s">
        <v>176</v>
      </c>
      <c r="X33" s="121">
        <v>0.5</v>
      </c>
      <c r="Y33" s="237">
        <f>X33*$Y$5/1000</f>
        <v>0.22950000000000001</v>
      </c>
      <c r="Z33" s="70"/>
    </row>
    <row r="34" spans="1:27" s="40" customFormat="1" ht="21" customHeight="1" x14ac:dyDescent="0.3">
      <c r="A34" s="319"/>
      <c r="B34" s="235" t="s">
        <v>110</v>
      </c>
      <c r="C34" s="229" t="s">
        <v>176</v>
      </c>
      <c r="D34" s="153">
        <v>0.5</v>
      </c>
      <c r="E34" s="134">
        <f>D34*$E$5/1000</f>
        <v>0.22950000000000001</v>
      </c>
      <c r="F34" s="321"/>
      <c r="G34" s="238" t="s">
        <v>179</v>
      </c>
      <c r="H34" s="239" t="s">
        <v>180</v>
      </c>
      <c r="I34" s="99"/>
      <c r="J34" s="58"/>
      <c r="K34" s="317"/>
      <c r="L34" s="230" t="s">
        <v>87</v>
      </c>
      <c r="M34" s="231" t="s">
        <v>181</v>
      </c>
      <c r="N34" s="153">
        <v>5</v>
      </c>
      <c r="O34" s="57">
        <f>N34*$O$5/1000</f>
        <v>2.2949999999999999</v>
      </c>
      <c r="P34" s="323"/>
      <c r="Q34" s="232" t="s">
        <v>182</v>
      </c>
      <c r="R34" s="236" t="s">
        <v>183</v>
      </c>
      <c r="S34" s="153">
        <v>9</v>
      </c>
      <c r="T34" s="57">
        <f>S34*$T$5/1000</f>
        <v>4.1310000000000002</v>
      </c>
      <c r="U34" s="321"/>
      <c r="V34" s="120"/>
      <c r="W34" s="240"/>
      <c r="X34" s="103"/>
      <c r="Y34" s="237"/>
      <c r="Z34" s="71"/>
    </row>
    <row r="35" spans="1:27" s="40" customFormat="1" ht="21" customHeight="1" x14ac:dyDescent="0.4">
      <c r="A35" s="319"/>
      <c r="B35" s="241"/>
      <c r="C35" s="242"/>
      <c r="D35" s="243"/>
      <c r="E35" s="42"/>
      <c r="F35" s="321"/>
      <c r="G35" s="153"/>
      <c r="H35" s="72"/>
      <c r="I35" s="244"/>
      <c r="J35" s="58"/>
      <c r="K35" s="317"/>
      <c r="L35" s="153"/>
      <c r="M35" s="39"/>
      <c r="N35" s="99"/>
      <c r="O35" s="57"/>
      <c r="P35" s="323"/>
      <c r="Q35" s="245" t="s">
        <v>184</v>
      </c>
      <c r="R35" s="239" t="s">
        <v>185</v>
      </c>
      <c r="S35" s="121"/>
      <c r="T35" s="246"/>
      <c r="U35" s="321"/>
      <c r="V35" s="120"/>
      <c r="W35" s="240"/>
      <c r="X35" s="244"/>
      <c r="Y35" s="247"/>
      <c r="Z35" s="64"/>
    </row>
    <row r="36" spans="1:27" s="40" customFormat="1" ht="21" customHeight="1" x14ac:dyDescent="0.25">
      <c r="A36" s="319"/>
      <c r="B36" s="212"/>
      <c r="C36" s="73"/>
      <c r="D36" s="60"/>
      <c r="E36" s="42"/>
      <c r="F36" s="321"/>
      <c r="G36" s="120"/>
      <c r="H36" s="66"/>
      <c r="I36" s="60"/>
      <c r="J36" s="58"/>
      <c r="K36" s="317"/>
      <c r="L36" s="120"/>
      <c r="M36" s="41"/>
      <c r="N36" s="121"/>
      <c r="O36" s="59"/>
      <c r="P36" s="323"/>
      <c r="Q36" s="60"/>
      <c r="R36" s="45"/>
      <c r="S36" s="60"/>
      <c r="T36" s="59"/>
      <c r="U36" s="321"/>
      <c r="V36" s="230"/>
      <c r="W36" s="248"/>
      <c r="X36" s="60"/>
      <c r="Y36" s="237"/>
      <c r="Z36" s="74"/>
    </row>
    <row r="37" spans="1:27" s="40" customFormat="1" ht="21" customHeight="1" x14ac:dyDescent="0.25">
      <c r="A37" s="319"/>
      <c r="B37" s="212"/>
      <c r="C37" s="66"/>
      <c r="D37" s="60"/>
      <c r="E37" s="42"/>
      <c r="F37" s="321"/>
      <c r="G37" s="120"/>
      <c r="H37" s="66"/>
      <c r="I37" s="60"/>
      <c r="J37" s="57"/>
      <c r="K37" s="317"/>
      <c r="L37" s="120"/>
      <c r="M37" s="66"/>
      <c r="N37" s="60"/>
      <c r="O37" s="43"/>
      <c r="P37" s="323"/>
      <c r="Q37" s="60"/>
      <c r="R37" s="66"/>
      <c r="S37" s="60"/>
      <c r="T37" s="59"/>
      <c r="U37" s="321"/>
      <c r="V37" s="120"/>
      <c r="W37" s="39"/>
      <c r="X37" s="99"/>
      <c r="Y37" s="146"/>
      <c r="Z37" s="64"/>
    </row>
    <row r="38" spans="1:27" s="40" customFormat="1" ht="21.75" customHeight="1" x14ac:dyDescent="0.15">
      <c r="A38" s="319"/>
      <c r="B38" s="249" t="s">
        <v>186</v>
      </c>
      <c r="C38" s="249" t="s">
        <v>187</v>
      </c>
      <c r="D38" s="99"/>
      <c r="E38" s="250">
        <v>231</v>
      </c>
      <c r="F38" s="321"/>
      <c r="G38" s="121"/>
      <c r="H38" s="39"/>
      <c r="I38" s="99"/>
      <c r="J38" s="251"/>
      <c r="K38" s="317"/>
      <c r="L38" s="121"/>
      <c r="M38" s="252"/>
      <c r="N38" s="252"/>
      <c r="O38" s="253"/>
      <c r="P38" s="323"/>
      <c r="Q38" s="165"/>
      <c r="R38" s="39"/>
      <c r="S38" s="99"/>
      <c r="T38" s="254"/>
      <c r="U38" s="321"/>
      <c r="V38" s="121"/>
      <c r="W38" s="255"/>
      <c r="X38" s="99"/>
      <c r="Y38" s="256"/>
      <c r="Z38" s="257"/>
      <c r="AA38" s="258"/>
    </row>
    <row r="39" spans="1:27" s="265" customFormat="1" ht="21.75" customHeight="1" x14ac:dyDescent="0.25">
      <c r="A39" s="320"/>
      <c r="B39" s="259"/>
      <c r="C39" s="259" t="s">
        <v>116</v>
      </c>
      <c r="D39" s="260">
        <f>SUM(D31:D37)</f>
        <v>26.7</v>
      </c>
      <c r="E39" s="261">
        <f>SUM(E31:E37)</f>
        <v>12.2553</v>
      </c>
      <c r="F39" s="321"/>
      <c r="G39" s="259"/>
      <c r="H39" s="259" t="s">
        <v>116</v>
      </c>
      <c r="I39" s="259">
        <f>SUM(I31:I37)</f>
        <v>29.5</v>
      </c>
      <c r="J39" s="261">
        <f>SUM(J31:J37)</f>
        <v>13.5405</v>
      </c>
      <c r="K39" s="318"/>
      <c r="L39" s="259"/>
      <c r="M39" s="259" t="s">
        <v>116</v>
      </c>
      <c r="N39" s="259">
        <f>SUM(N31:N37)</f>
        <v>40</v>
      </c>
      <c r="O39" s="261">
        <f>SUM(O31:O37)</f>
        <v>18.36</v>
      </c>
      <c r="P39" s="324"/>
      <c r="Q39" s="259"/>
      <c r="R39" s="259" t="s">
        <v>116</v>
      </c>
      <c r="S39" s="259">
        <f>SUM(S31:S37)</f>
        <v>32</v>
      </c>
      <c r="T39" s="261">
        <f>SUM(T31:T37)</f>
        <v>14.688000000000001</v>
      </c>
      <c r="U39" s="321"/>
      <c r="V39" s="259"/>
      <c r="W39" s="259" t="s">
        <v>116</v>
      </c>
      <c r="X39" s="259">
        <f>SUM(X31:X37)</f>
        <v>16</v>
      </c>
      <c r="Y39" s="262">
        <f>SUM(Y31:Y37)</f>
        <v>5.9669999999999996</v>
      </c>
      <c r="Z39" s="263"/>
      <c r="AA39" s="264"/>
    </row>
    <row r="40" spans="1:27" s="76" customFormat="1" ht="26.25" customHeight="1" thickBot="1" x14ac:dyDescent="0.3">
      <c r="A40" s="112"/>
      <c r="B40" s="249" t="s">
        <v>186</v>
      </c>
      <c r="C40" s="266" t="s">
        <v>188</v>
      </c>
      <c r="D40" s="214"/>
      <c r="E40" s="104">
        <v>219</v>
      </c>
      <c r="F40" s="112"/>
      <c r="G40" s="106"/>
      <c r="H40" s="106"/>
      <c r="I40" s="60"/>
      <c r="J40" s="267"/>
      <c r="K40" s="302" t="s">
        <v>246</v>
      </c>
      <c r="L40" s="268"/>
      <c r="M40" s="106" t="s">
        <v>189</v>
      </c>
      <c r="N40" s="60"/>
      <c r="O40" s="104">
        <f>O5</f>
        <v>459</v>
      </c>
      <c r="P40" s="112"/>
      <c r="Q40" s="105"/>
      <c r="R40" s="106"/>
      <c r="S40" s="60"/>
      <c r="T40" s="104"/>
      <c r="U40" s="302" t="s">
        <v>246</v>
      </c>
      <c r="V40" s="269"/>
      <c r="W40" s="106" t="s">
        <v>189</v>
      </c>
      <c r="X40" s="270"/>
      <c r="Y40" s="271">
        <f>Y5</f>
        <v>459</v>
      </c>
      <c r="Z40" s="272"/>
    </row>
    <row r="41" spans="1:27" s="36" customFormat="1" ht="16.5" customHeight="1" x14ac:dyDescent="0.25">
      <c r="A41" s="309" t="s">
        <v>190</v>
      </c>
      <c r="B41" s="273"/>
      <c r="C41" s="77" t="s">
        <v>191</v>
      </c>
      <c r="D41" s="77"/>
      <c r="E41" s="78">
        <v>4.7</v>
      </c>
      <c r="F41" s="380" t="s">
        <v>192</v>
      </c>
      <c r="G41" s="274"/>
      <c r="H41" s="77" t="s">
        <v>191</v>
      </c>
      <c r="I41" s="77"/>
      <c r="J41" s="78">
        <v>4.5</v>
      </c>
      <c r="K41" s="380" t="s">
        <v>192</v>
      </c>
      <c r="L41" s="274"/>
      <c r="M41" s="77" t="s">
        <v>191</v>
      </c>
      <c r="N41" s="77"/>
      <c r="O41" s="78">
        <v>5</v>
      </c>
      <c r="P41" s="380" t="s">
        <v>192</v>
      </c>
      <c r="Q41" s="274"/>
      <c r="R41" s="77" t="s">
        <v>191</v>
      </c>
      <c r="S41" s="77"/>
      <c r="T41" s="78">
        <v>5</v>
      </c>
      <c r="U41" s="380" t="s">
        <v>192</v>
      </c>
      <c r="V41" s="107"/>
      <c r="W41" s="77" t="s">
        <v>191</v>
      </c>
      <c r="X41" s="77"/>
      <c r="Y41" s="275">
        <v>4.3</v>
      </c>
      <c r="Z41" s="79"/>
    </row>
    <row r="42" spans="1:27" s="36" customFormat="1" ht="16.5" customHeight="1" x14ac:dyDescent="0.25">
      <c r="A42" s="310"/>
      <c r="B42" s="137"/>
      <c r="C42" s="37" t="s">
        <v>193</v>
      </c>
      <c r="D42" s="37"/>
      <c r="E42" s="80">
        <v>1.5</v>
      </c>
      <c r="F42" s="381"/>
      <c r="G42" s="121"/>
      <c r="H42" s="37" t="s">
        <v>193</v>
      </c>
      <c r="I42" s="37"/>
      <c r="J42" s="80">
        <v>1.5</v>
      </c>
      <c r="K42" s="381"/>
      <c r="L42" s="121"/>
      <c r="M42" s="37" t="s">
        <v>193</v>
      </c>
      <c r="N42" s="37"/>
      <c r="O42" s="80">
        <v>1</v>
      </c>
      <c r="P42" s="381"/>
      <c r="Q42" s="121"/>
      <c r="R42" s="37" t="s">
        <v>193</v>
      </c>
      <c r="S42" s="37"/>
      <c r="T42" s="80">
        <v>1.2</v>
      </c>
      <c r="U42" s="381"/>
      <c r="V42" s="108"/>
      <c r="W42" s="37" t="s">
        <v>193</v>
      </c>
      <c r="X42" s="37"/>
      <c r="Y42" s="276">
        <v>1.5</v>
      </c>
      <c r="Z42" s="81"/>
    </row>
    <row r="43" spans="1:27" s="36" customFormat="1" ht="16.5" customHeight="1" x14ac:dyDescent="0.25">
      <c r="A43" s="310"/>
      <c r="B43" s="137"/>
      <c r="C43" s="37" t="s">
        <v>194</v>
      </c>
      <c r="D43" s="37"/>
      <c r="E43" s="80">
        <v>1</v>
      </c>
      <c r="F43" s="381"/>
      <c r="G43" s="121"/>
      <c r="H43" s="37" t="s">
        <v>195</v>
      </c>
      <c r="I43" s="37"/>
      <c r="J43" s="80"/>
      <c r="K43" s="381"/>
      <c r="L43" s="121"/>
      <c r="M43" s="37" t="s">
        <v>195</v>
      </c>
      <c r="N43" s="37"/>
      <c r="O43" s="80">
        <v>1</v>
      </c>
      <c r="P43" s="381"/>
      <c r="Q43" s="121"/>
      <c r="R43" s="37" t="s">
        <v>195</v>
      </c>
      <c r="S43" s="37"/>
      <c r="T43" s="80"/>
      <c r="U43" s="381"/>
      <c r="V43" s="108"/>
      <c r="W43" s="37" t="s">
        <v>195</v>
      </c>
      <c r="X43" s="37"/>
      <c r="Y43" s="276">
        <v>1</v>
      </c>
      <c r="Z43" s="81"/>
    </row>
    <row r="44" spans="1:27" s="36" customFormat="1" ht="16.5" customHeight="1" x14ac:dyDescent="0.25">
      <c r="A44" s="310"/>
      <c r="B44" s="137"/>
      <c r="C44" s="37" t="s">
        <v>196</v>
      </c>
      <c r="D44" s="37"/>
      <c r="E44" s="80">
        <v>2.2999999999999998</v>
      </c>
      <c r="F44" s="381"/>
      <c r="G44" s="121"/>
      <c r="H44" s="37" t="s">
        <v>196</v>
      </c>
      <c r="I44" s="37"/>
      <c r="J44" s="80">
        <v>2.5</v>
      </c>
      <c r="K44" s="381"/>
      <c r="L44" s="121"/>
      <c r="M44" s="37" t="s">
        <v>196</v>
      </c>
      <c r="N44" s="37"/>
      <c r="O44" s="80">
        <v>2.2000000000000002</v>
      </c>
      <c r="P44" s="381"/>
      <c r="Q44" s="121"/>
      <c r="R44" s="37" t="s">
        <v>196</v>
      </c>
      <c r="S44" s="37"/>
      <c r="T44" s="80">
        <v>2.5</v>
      </c>
      <c r="U44" s="381"/>
      <c r="V44" s="108"/>
      <c r="W44" s="37" t="s">
        <v>196</v>
      </c>
      <c r="X44" s="37"/>
      <c r="Y44" s="276">
        <v>2.5</v>
      </c>
      <c r="Z44" s="81"/>
    </row>
    <row r="45" spans="1:27" s="36" customFormat="1" ht="16.5" customHeight="1" x14ac:dyDescent="0.25">
      <c r="A45" s="310"/>
      <c r="B45" s="137"/>
      <c r="C45" s="277" t="s">
        <v>197</v>
      </c>
      <c r="D45" s="37"/>
      <c r="E45" s="80">
        <v>2.2000000000000002</v>
      </c>
      <c r="F45" s="381"/>
      <c r="G45" s="121"/>
      <c r="H45" s="277" t="s">
        <v>197</v>
      </c>
      <c r="I45" s="37"/>
      <c r="J45" s="80">
        <v>3</v>
      </c>
      <c r="K45" s="381"/>
      <c r="L45" s="121"/>
      <c r="M45" s="277" t="s">
        <v>197</v>
      </c>
      <c r="N45" s="37"/>
      <c r="O45" s="80">
        <v>3</v>
      </c>
      <c r="P45" s="381"/>
      <c r="Q45" s="121"/>
      <c r="R45" s="277" t="s">
        <v>197</v>
      </c>
      <c r="S45" s="37"/>
      <c r="T45" s="80">
        <v>3</v>
      </c>
      <c r="U45" s="381"/>
      <c r="V45" s="108"/>
      <c r="W45" s="277" t="s">
        <v>197</v>
      </c>
      <c r="X45" s="37"/>
      <c r="Y45" s="276">
        <v>2.7</v>
      </c>
      <c r="Z45" s="81"/>
    </row>
    <row r="46" spans="1:27" s="36" customFormat="1" ht="16.5" customHeight="1" thickBot="1" x14ac:dyDescent="0.3">
      <c r="A46" s="311"/>
      <c r="B46" s="278"/>
      <c r="C46" s="82" t="s">
        <v>192</v>
      </c>
      <c r="D46" s="82"/>
      <c r="E46" s="279">
        <f>E41*70+E42*25+E43*120+E44*75+E45*45</f>
        <v>758</v>
      </c>
      <c r="F46" s="382"/>
      <c r="G46" s="280"/>
      <c r="H46" s="82" t="s">
        <v>192</v>
      </c>
      <c r="I46" s="82"/>
      <c r="J46" s="279">
        <f>J41*70+J42*25+J43*60+J44*75+J45*45</f>
        <v>675</v>
      </c>
      <c r="K46" s="382"/>
      <c r="L46" s="280"/>
      <c r="M46" s="82" t="s">
        <v>192</v>
      </c>
      <c r="N46" s="82"/>
      <c r="O46" s="281">
        <f>O41*70+O42*25+O43*60+O44*75+O45*45</f>
        <v>735</v>
      </c>
      <c r="P46" s="382"/>
      <c r="Q46" s="280"/>
      <c r="R46" s="82" t="s">
        <v>192</v>
      </c>
      <c r="S46" s="82"/>
      <c r="T46" s="279">
        <f>T41*70+T42*25+T43*60+T44*75+T45*45</f>
        <v>702.5</v>
      </c>
      <c r="U46" s="382"/>
      <c r="V46" s="109"/>
      <c r="W46" s="82" t="s">
        <v>192</v>
      </c>
      <c r="X46" s="82"/>
      <c r="Y46" s="282">
        <f>Y41*70+Y42*25+Y43*60+Y44*75+Y45*45</f>
        <v>707.5</v>
      </c>
      <c r="Z46" s="83"/>
    </row>
    <row r="47" spans="1:27" s="91" customFormat="1" ht="21" customHeight="1" x14ac:dyDescent="0.45">
      <c r="A47" s="84" t="s">
        <v>198</v>
      </c>
      <c r="B47" s="283"/>
      <c r="C47" s="85"/>
      <c r="D47" s="284"/>
      <c r="E47" s="86"/>
      <c r="F47" s="86"/>
      <c r="G47" s="285"/>
      <c r="H47" s="87"/>
      <c r="I47" s="286"/>
      <c r="J47" s="87"/>
      <c r="K47" s="88"/>
      <c r="L47" s="285"/>
      <c r="M47" s="88"/>
      <c r="N47" s="287"/>
      <c r="O47" s="88"/>
      <c r="P47" s="88"/>
      <c r="Q47" s="285"/>
      <c r="R47" s="88"/>
      <c r="S47" s="288"/>
      <c r="T47" s="88"/>
      <c r="U47" s="89"/>
      <c r="V47" s="110"/>
      <c r="W47" s="89"/>
      <c r="X47" s="289"/>
      <c r="Y47" s="290"/>
      <c r="Z47" s="90"/>
    </row>
    <row r="48" spans="1:27" ht="19.5" customHeight="1" thickBot="1" x14ac:dyDescent="0.3">
      <c r="A48" s="48" t="s">
        <v>272</v>
      </c>
      <c r="B48" s="291"/>
      <c r="C48" s="49"/>
      <c r="D48" s="111"/>
      <c r="E48" s="50"/>
      <c r="F48" s="50"/>
      <c r="G48" s="292"/>
      <c r="H48" s="50"/>
      <c r="I48" s="111"/>
      <c r="J48" s="50"/>
      <c r="K48" s="50"/>
      <c r="L48" s="292"/>
      <c r="M48" s="50"/>
      <c r="N48" s="111"/>
      <c r="O48" s="51"/>
      <c r="P48" s="50"/>
      <c r="Q48" s="292"/>
      <c r="R48" s="50"/>
      <c r="S48" s="293"/>
      <c r="T48" s="50"/>
      <c r="U48" s="50"/>
      <c r="V48" s="111"/>
      <c r="W48" s="50"/>
      <c r="X48" s="293"/>
      <c r="Y48" s="92"/>
      <c r="Z48" s="92"/>
    </row>
    <row r="51" s="34" customFormat="1" ht="21" customHeigh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</sheetData>
  <mergeCells count="44">
    <mergeCell ref="U25:U30"/>
    <mergeCell ref="F41:F46"/>
    <mergeCell ref="K41:K46"/>
    <mergeCell ref="P41:P46"/>
    <mergeCell ref="U41:U46"/>
    <mergeCell ref="U31:U39"/>
    <mergeCell ref="A17:A24"/>
    <mergeCell ref="A7:A16"/>
    <mergeCell ref="A4:A6"/>
    <mergeCell ref="U17:U24"/>
    <mergeCell ref="F8:F16"/>
    <mergeCell ref="P8:P16"/>
    <mergeCell ref="F17:F24"/>
    <mergeCell ref="K17:K24"/>
    <mergeCell ref="Q5:S5"/>
    <mergeCell ref="P17:P24"/>
    <mergeCell ref="K7:K16"/>
    <mergeCell ref="U7:U16"/>
    <mergeCell ref="C6:E6"/>
    <mergeCell ref="A1:T1"/>
    <mergeCell ref="A2:T2"/>
    <mergeCell ref="A3:Y3"/>
    <mergeCell ref="B4:E4"/>
    <mergeCell ref="F4:F7"/>
    <mergeCell ref="G4:J4"/>
    <mergeCell ref="K4:K6"/>
    <mergeCell ref="L4:O4"/>
    <mergeCell ref="P4:P7"/>
    <mergeCell ref="V4:Y4"/>
    <mergeCell ref="B5:D5"/>
    <mergeCell ref="G5:I5"/>
    <mergeCell ref="L5:N5"/>
    <mergeCell ref="V5:X5"/>
    <mergeCell ref="Q4:T4"/>
    <mergeCell ref="U4:U6"/>
    <mergeCell ref="A41:A46"/>
    <mergeCell ref="A25:A30"/>
    <mergeCell ref="F25:F30"/>
    <mergeCell ref="K25:K30"/>
    <mergeCell ref="P25:P30"/>
    <mergeCell ref="A31:A39"/>
    <mergeCell ref="F31:F39"/>
    <mergeCell ref="K31:K39"/>
    <mergeCell ref="P31:P39"/>
  </mergeCells>
  <phoneticPr fontId="2" type="noConversion"/>
  <pageMargins left="0.70866141732283472" right="0.70866141732283472" top="0.74803149606299213" bottom="0.74803149606299213" header="0.31496062992125984" footer="0.31496062992125984"/>
  <pageSetup paperSize="12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菜單明細</vt:lpstr>
      <vt:lpstr>營養標示</vt:lpstr>
      <vt:lpstr>菜單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User</cp:lastModifiedBy>
  <cp:lastPrinted>2015-03-08T23:59:39Z</cp:lastPrinted>
  <dcterms:created xsi:type="dcterms:W3CDTF">2014-08-28T23:54:16Z</dcterms:created>
  <dcterms:modified xsi:type="dcterms:W3CDTF">2015-03-09T01:11:00Z</dcterms:modified>
</cp:coreProperties>
</file>