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蘆竹.大華103上13週 " sheetId="1" r:id="rId1"/>
  </sheets>
  <definedNames>
    <definedName name="_xlnm.Print_Area" localSheetId="0">'蘆竹.大華103上13週 '!$C$7:$AK$53</definedName>
  </definedNames>
  <calcPr calcId="145621"/>
</workbook>
</file>

<file path=xl/calcChain.xml><?xml version="1.0" encoding="utf-8"?>
<calcChain xmlns="http://schemas.openxmlformats.org/spreadsheetml/2006/main">
  <c r="AI45" i="1" l="1"/>
  <c r="AH43" i="1"/>
  <c r="AA43" i="1"/>
  <c r="T43" i="1"/>
  <c r="P43" i="1" s="1"/>
  <c r="M43" i="1"/>
  <c r="F43" i="1"/>
  <c r="G37" i="1"/>
  <c r="G43" i="1" s="1"/>
  <c r="AI36" i="1"/>
  <c r="G36" i="1"/>
  <c r="G35" i="1"/>
  <c r="AH34" i="1"/>
  <c r="AA34" i="1"/>
  <c r="T34" i="1"/>
  <c r="N34" i="1"/>
  <c r="M34" i="1"/>
  <c r="AD33" i="1"/>
  <c r="W33" i="1"/>
  <c r="P33" i="1"/>
  <c r="I33" i="1"/>
  <c r="AD32" i="1"/>
  <c r="W32" i="1"/>
  <c r="P32" i="1"/>
  <c r="I32" i="1"/>
  <c r="AD31" i="1"/>
  <c r="W31" i="1"/>
  <c r="P31" i="1"/>
  <c r="I31" i="1"/>
  <c r="AD30" i="1"/>
  <c r="W30" i="1"/>
  <c r="P30" i="1"/>
  <c r="I30" i="1"/>
  <c r="G30" i="1"/>
  <c r="AD29" i="1"/>
  <c r="AB45" i="1" s="1"/>
  <c r="W29" i="1"/>
  <c r="U45" i="1" s="1"/>
  <c r="P29" i="1"/>
  <c r="I29" i="1"/>
  <c r="G45" i="1" s="1"/>
  <c r="G29" i="1"/>
  <c r="AH28" i="1"/>
  <c r="AG28" i="1"/>
  <c r="AA28" i="1"/>
  <c r="T28" i="1"/>
  <c r="M28" i="1"/>
  <c r="F28" i="1"/>
  <c r="F34" i="1" s="1"/>
  <c r="E28" i="1"/>
  <c r="G24" i="1"/>
  <c r="G23" i="1"/>
  <c r="G22" i="1"/>
  <c r="G21" i="1"/>
  <c r="G28" i="1" s="1"/>
  <c r="G34" i="1" s="1"/>
  <c r="AH20" i="1"/>
  <c r="T20" i="1"/>
  <c r="M20" i="1"/>
  <c r="F20" i="1"/>
  <c r="E20" i="1"/>
  <c r="G17" i="1"/>
  <c r="G16" i="1"/>
  <c r="G15" i="1"/>
  <c r="G14" i="1"/>
  <c r="G20" i="1" s="1"/>
  <c r="AI9" i="1"/>
  <c r="AI44" i="1" s="1"/>
  <c r="AB9" i="1"/>
  <c r="AB36" i="1" s="1"/>
  <c r="U9" i="1"/>
  <c r="U37" i="1" s="1"/>
  <c r="N9" i="1"/>
  <c r="N36" i="1" s="1"/>
  <c r="K8" i="1"/>
  <c r="R8" i="1" s="1"/>
  <c r="Y8" i="1" s="1"/>
  <c r="AF8" i="1" s="1"/>
  <c r="J6" i="1"/>
  <c r="G6" i="1"/>
  <c r="F6" i="1"/>
  <c r="N45" i="1" l="1"/>
  <c r="AL45" i="1" s="1"/>
  <c r="U11" i="1"/>
  <c r="U12" i="1"/>
  <c r="U14" i="1"/>
  <c r="AI14" i="1"/>
  <c r="N15" i="1"/>
  <c r="AI15" i="1"/>
  <c r="N16" i="1"/>
  <c r="AB16" i="1"/>
  <c r="AB17" i="1"/>
  <c r="AB18" i="1"/>
  <c r="AB19" i="1"/>
  <c r="U21" i="1"/>
  <c r="AI21" i="1"/>
  <c r="N22" i="1"/>
  <c r="AB22" i="1"/>
  <c r="U23" i="1"/>
  <c r="AI23" i="1"/>
  <c r="N24" i="1"/>
  <c r="AB24" i="1"/>
  <c r="U25" i="1"/>
  <c r="U26" i="1"/>
  <c r="AI29" i="1"/>
  <c r="AI34" i="1" s="1"/>
  <c r="U30" i="1"/>
  <c r="AB30" i="1"/>
  <c r="AB34" i="1" s="1"/>
  <c r="AI30" i="1"/>
  <c r="N35" i="1"/>
  <c r="N43" i="1" s="1"/>
  <c r="AB35" i="1"/>
  <c r="U36" i="1"/>
  <c r="N37" i="1"/>
  <c r="AB37" i="1"/>
  <c r="U38" i="1"/>
  <c r="U39" i="1"/>
  <c r="AI40" i="1"/>
  <c r="U44" i="1"/>
  <c r="N11" i="1"/>
  <c r="AB11" i="1"/>
  <c r="U13" i="1"/>
  <c r="N14" i="1"/>
  <c r="N20" i="1" s="1"/>
  <c r="AB14" i="1"/>
  <c r="U15" i="1"/>
  <c r="U16" i="1"/>
  <c r="AI16" i="1"/>
  <c r="U17" i="1"/>
  <c r="U18" i="1"/>
  <c r="U19" i="1"/>
  <c r="N21" i="1"/>
  <c r="AB21" i="1"/>
  <c r="U22" i="1"/>
  <c r="AI22" i="1"/>
  <c r="N23" i="1"/>
  <c r="AB23" i="1"/>
  <c r="U24" i="1"/>
  <c r="AI24" i="1"/>
  <c r="AI25" i="1"/>
  <c r="U27" i="1"/>
  <c r="U29" i="1"/>
  <c r="U34" i="1" s="1"/>
  <c r="U35" i="1"/>
  <c r="AI35" i="1"/>
  <c r="AI37" i="1"/>
  <c r="AI38" i="1"/>
  <c r="AI39" i="1"/>
  <c r="N28" i="1" l="1"/>
  <c r="U28" i="1"/>
  <c r="AI20" i="1"/>
  <c r="AI43" i="1"/>
  <c r="U43" i="1"/>
  <c r="AB28" i="1"/>
  <c r="AB43" i="1"/>
  <c r="AI28" i="1"/>
  <c r="U20" i="1"/>
</calcChain>
</file>

<file path=xl/sharedStrings.xml><?xml version="1.0" encoding="utf-8"?>
<sst xmlns="http://schemas.openxmlformats.org/spreadsheetml/2006/main" count="309" uniqueCount="162">
  <si>
    <t>本週供應人數</t>
    <phoneticPr fontId="3" type="noConversion"/>
  </si>
  <si>
    <t>學校</t>
    <phoneticPr fontId="3" type="noConversion"/>
  </si>
  <si>
    <t>葷食</t>
    <phoneticPr fontId="3" type="noConversion"/>
  </si>
  <si>
    <t>素食</t>
    <phoneticPr fontId="3" type="noConversion"/>
  </si>
  <si>
    <t>人數總計</t>
    <phoneticPr fontId="3" type="noConversion"/>
  </si>
  <si>
    <t>小計</t>
    <phoneticPr fontId="3" type="noConversion"/>
  </si>
  <si>
    <t>蘆竹.大華國民小學103學年度第上學期第十三週午餐食譜設計表</t>
    <phoneticPr fontId="3" type="noConversion"/>
  </si>
  <si>
    <t>一週乾料訂貨</t>
    <phoneticPr fontId="3" type="noConversion"/>
  </si>
  <si>
    <t>米食</t>
    <phoneticPr fontId="3" type="noConversion"/>
  </si>
  <si>
    <t>合計</t>
    <phoneticPr fontId="3" type="noConversion"/>
  </si>
  <si>
    <t>合計</t>
    <phoneticPr fontId="3" type="noConversion"/>
  </si>
  <si>
    <t>特餐</t>
    <phoneticPr fontId="3" type="noConversion"/>
  </si>
  <si>
    <t>米食</t>
    <phoneticPr fontId="3" type="noConversion"/>
  </si>
  <si>
    <t>用餐人數</t>
    <phoneticPr fontId="3" type="noConversion"/>
  </si>
  <si>
    <t>用餐人數</t>
    <phoneticPr fontId="3" type="noConversion"/>
  </si>
  <si>
    <t>食材</t>
    <phoneticPr fontId="3" type="noConversion"/>
  </si>
  <si>
    <t>廠商</t>
    <phoneticPr fontId="3" type="noConversion"/>
  </si>
  <si>
    <t>單量(g)</t>
    <phoneticPr fontId="3" type="noConversion"/>
  </si>
  <si>
    <t>數量(kg)</t>
    <phoneticPr fontId="3" type="noConversion"/>
  </si>
  <si>
    <t>預估單價</t>
    <phoneticPr fontId="3" type="noConversion"/>
  </si>
  <si>
    <t>白飯</t>
    <phoneticPr fontId="3" type="noConversion"/>
  </si>
  <si>
    <t>糙米飯</t>
    <phoneticPr fontId="3" type="noConversion"/>
  </si>
  <si>
    <t>糙米(先送)</t>
    <phoneticPr fontId="3" type="noConversion"/>
  </si>
  <si>
    <t>民族</t>
    <phoneticPr fontId="3" type="noConversion"/>
  </si>
  <si>
    <t>鮪魚高纖雜糧炒飯</t>
    <phoneticPr fontId="3" type="noConversion"/>
  </si>
  <si>
    <t>糙米(不送)</t>
    <phoneticPr fontId="3" type="noConversion"/>
  </si>
  <si>
    <t>順隆</t>
    <phoneticPr fontId="3" type="noConversion"/>
  </si>
  <si>
    <t>胚芽飯</t>
    <phoneticPr fontId="3" type="noConversion"/>
  </si>
  <si>
    <t>胚芽米(先送)</t>
    <phoneticPr fontId="3" type="noConversion"/>
  </si>
  <si>
    <t>白飯</t>
    <phoneticPr fontId="3" type="noConversion"/>
  </si>
  <si>
    <t>五穀米(先送)</t>
    <phoneticPr fontId="3" type="noConversion"/>
  </si>
  <si>
    <t>環保蔬食餐</t>
    <phoneticPr fontId="3" type="noConversion"/>
  </si>
  <si>
    <t>高麗菜</t>
    <phoneticPr fontId="3" type="noConversion"/>
  </si>
  <si>
    <t>荃珍</t>
    <phoneticPr fontId="3" type="noConversion"/>
  </si>
  <si>
    <t>白玉烤麩</t>
    <phoneticPr fontId="3" type="noConversion"/>
  </si>
  <si>
    <t>白蘿蔔</t>
    <phoneticPr fontId="3" type="noConversion"/>
  </si>
  <si>
    <t>豆酥旗魚</t>
    <phoneticPr fontId="3" type="noConversion"/>
  </si>
  <si>
    <t>白旗片</t>
    <phoneticPr fontId="3" type="noConversion"/>
  </si>
  <si>
    <t>福國</t>
    <phoneticPr fontId="3" type="noConversion"/>
  </si>
  <si>
    <t>生香菇</t>
    <phoneticPr fontId="3" type="noConversion"/>
  </si>
  <si>
    <t>辛春成</t>
    <phoneticPr fontId="3" type="noConversion"/>
  </si>
  <si>
    <t>日月蒸肉餅</t>
    <phoneticPr fontId="3" type="noConversion"/>
  </si>
  <si>
    <t>洗選蛋</t>
    <phoneticPr fontId="3" type="noConversion"/>
  </si>
  <si>
    <t>禾品</t>
    <phoneticPr fontId="3" type="noConversion"/>
  </si>
  <si>
    <t>馬玲薯燒肉</t>
    <phoneticPr fontId="3" type="noConversion"/>
  </si>
  <si>
    <t>肉丁</t>
    <phoneticPr fontId="3" type="noConversion"/>
  </si>
  <si>
    <t>普惠</t>
    <phoneticPr fontId="3" type="noConversion"/>
  </si>
  <si>
    <t>烤麩</t>
    <phoneticPr fontId="3" type="noConversion"/>
  </si>
  <si>
    <t>新明</t>
    <phoneticPr fontId="3" type="noConversion"/>
  </si>
  <si>
    <t>豆酥</t>
    <phoneticPr fontId="3" type="noConversion"/>
  </si>
  <si>
    <t>正興</t>
    <phoneticPr fontId="3" type="noConversion"/>
  </si>
  <si>
    <t>三色丁</t>
    <phoneticPr fontId="3" type="noConversion"/>
  </si>
  <si>
    <t>聯宏</t>
    <phoneticPr fontId="3" type="noConversion"/>
  </si>
  <si>
    <t>(蛋整顆打在肉餅上，呈現日月感)</t>
    <phoneticPr fontId="3" type="noConversion"/>
  </si>
  <si>
    <t>馬鈴薯去皮</t>
    <phoneticPr fontId="3" type="noConversion"/>
  </si>
  <si>
    <t>荃珍</t>
    <phoneticPr fontId="3" type="noConversion"/>
  </si>
  <si>
    <t>紅蘿蔔丁</t>
    <phoneticPr fontId="3" type="noConversion"/>
  </si>
  <si>
    <t>佑豐</t>
    <phoneticPr fontId="3" type="noConversion"/>
  </si>
  <si>
    <t>青蔥</t>
    <phoneticPr fontId="3" type="noConversion"/>
  </si>
  <si>
    <t>絞肉</t>
    <phoneticPr fontId="3" type="noConversion"/>
  </si>
  <si>
    <t>毛豆仁片</t>
    <phoneticPr fontId="3" type="noConversion"/>
  </si>
  <si>
    <t>聯宏</t>
    <phoneticPr fontId="3" type="noConversion"/>
  </si>
  <si>
    <t>薑片</t>
    <phoneticPr fontId="3" type="noConversion"/>
  </si>
  <si>
    <t>家煥</t>
    <phoneticPr fontId="3" type="noConversion"/>
  </si>
  <si>
    <t>洋蔥去皮</t>
    <phoneticPr fontId="3" type="noConversion"/>
  </si>
  <si>
    <t>西芹</t>
    <phoneticPr fontId="3" type="noConversion"/>
  </si>
  <si>
    <t>刈薯去皮</t>
    <phoneticPr fontId="3" type="noConversion"/>
  </si>
  <si>
    <t>鮪魚1.8k</t>
    <phoneticPr fontId="3" type="noConversion"/>
  </si>
  <si>
    <t>日陞</t>
    <phoneticPr fontId="3" type="noConversion"/>
  </si>
  <si>
    <t>紅蘿蔔絲</t>
    <phoneticPr fontId="3" type="noConversion"/>
  </si>
  <si>
    <t>(以上料剁碎和拌)(蒸好後分切好)</t>
    <phoneticPr fontId="3" type="noConversion"/>
  </si>
  <si>
    <t>洋蔥炒蛋</t>
    <phoneticPr fontId="3" type="noConversion"/>
  </si>
  <si>
    <t>麻婆豆腐</t>
    <phoneticPr fontId="3" type="noConversion"/>
  </si>
  <si>
    <t>豆腐2k</t>
    <phoneticPr fontId="3" type="noConversion"/>
  </si>
  <si>
    <t>新明</t>
    <phoneticPr fontId="3" type="noConversion"/>
  </si>
  <si>
    <t>什錦滷味</t>
    <phoneticPr fontId="3" type="noConversion"/>
  </si>
  <si>
    <t>素肚切</t>
    <phoneticPr fontId="3" type="noConversion"/>
  </si>
  <si>
    <t>津悅</t>
    <phoneticPr fontId="3" type="noConversion"/>
  </si>
  <si>
    <t>黃芽油片絲</t>
    <phoneticPr fontId="3" type="noConversion"/>
  </si>
  <si>
    <t>黃豆芽</t>
    <phoneticPr fontId="3" type="noConversion"/>
  </si>
  <si>
    <t>呂景堂</t>
    <phoneticPr fontId="3" type="noConversion"/>
  </si>
  <si>
    <t>螞蟻上樹</t>
    <phoneticPr fontId="3" type="noConversion"/>
  </si>
  <si>
    <t>冬粉</t>
    <phoneticPr fontId="3" type="noConversion"/>
  </si>
  <si>
    <t>全國</t>
    <phoneticPr fontId="3" type="noConversion"/>
  </si>
  <si>
    <t>紅蘿蔔絲</t>
    <phoneticPr fontId="3" type="noConversion"/>
  </si>
  <si>
    <t>佑豐</t>
    <phoneticPr fontId="3" type="noConversion"/>
  </si>
  <si>
    <t>絞肉</t>
    <phoneticPr fontId="3" type="noConversion"/>
  </si>
  <si>
    <t>普惠</t>
    <phoneticPr fontId="3" type="noConversion"/>
  </si>
  <si>
    <t>四分干丁</t>
    <phoneticPr fontId="3" type="noConversion"/>
  </si>
  <si>
    <t>乾木耳絲(先送)</t>
    <phoneticPr fontId="3" type="noConversion"/>
  </si>
  <si>
    <t>福隆</t>
    <phoneticPr fontId="3" type="noConversion"/>
  </si>
  <si>
    <t>高麗菜</t>
    <phoneticPr fontId="3" type="noConversion"/>
  </si>
  <si>
    <t>青蔥</t>
    <phoneticPr fontId="3" type="noConversion"/>
  </si>
  <si>
    <t>甜不辣條</t>
    <phoneticPr fontId="3" type="noConversion"/>
  </si>
  <si>
    <t>自立</t>
    <phoneticPr fontId="3" type="noConversion"/>
  </si>
  <si>
    <t>芹菜</t>
    <phoneticPr fontId="3" type="noConversion"/>
  </si>
  <si>
    <t>蒜末</t>
    <phoneticPr fontId="3" type="noConversion"/>
  </si>
  <si>
    <t>酸菜心絲</t>
    <phoneticPr fontId="3" type="noConversion"/>
  </si>
  <si>
    <t>阿郎</t>
    <phoneticPr fontId="3" type="noConversion"/>
  </si>
  <si>
    <t>油片絲</t>
    <phoneticPr fontId="3" type="noConversion"/>
  </si>
  <si>
    <t>蒜泥</t>
    <phoneticPr fontId="3" type="noConversion"/>
  </si>
  <si>
    <t>薑絲</t>
    <phoneticPr fontId="3" type="noConversion"/>
  </si>
  <si>
    <t>青菜</t>
    <phoneticPr fontId="3" type="noConversion"/>
  </si>
  <si>
    <t>青江菜</t>
    <phoneticPr fontId="3" type="noConversion"/>
  </si>
  <si>
    <t>有機塔菇36k</t>
    <phoneticPr fontId="3" type="noConversion"/>
  </si>
  <si>
    <t>農會直送</t>
    <phoneticPr fontId="3" type="noConversion"/>
  </si>
  <si>
    <t>大陸A菜</t>
    <phoneticPr fontId="3" type="noConversion"/>
  </si>
  <si>
    <t>有機菠菜36k</t>
    <phoneticPr fontId="3" type="noConversion"/>
  </si>
  <si>
    <t>小白菜</t>
    <phoneticPr fontId="3" type="noConversion"/>
  </si>
  <si>
    <t>蒜末</t>
    <phoneticPr fontId="3" type="noConversion"/>
  </si>
  <si>
    <t>家煥</t>
    <phoneticPr fontId="3" type="noConversion"/>
  </si>
  <si>
    <t>味噌湯</t>
    <phoneticPr fontId="3" type="noConversion"/>
  </si>
  <si>
    <t>乾海芽</t>
    <phoneticPr fontId="3" type="noConversion"/>
  </si>
  <si>
    <t>福隆</t>
    <phoneticPr fontId="3" type="noConversion"/>
  </si>
  <si>
    <t>玉米蛋花湯</t>
    <phoneticPr fontId="3" type="noConversion"/>
  </si>
  <si>
    <t>玉米粒</t>
    <phoneticPr fontId="3" type="noConversion"/>
  </si>
  <si>
    <t>白菜羹湯</t>
    <phoneticPr fontId="3" type="noConversion"/>
  </si>
  <si>
    <t>大白菜</t>
    <phoneticPr fontId="3" type="noConversion"/>
  </si>
  <si>
    <t>燒仙草</t>
    <phoneticPr fontId="3" type="noConversion"/>
  </si>
  <si>
    <t>仙草原汁3k</t>
    <phoneticPr fontId="3" type="noConversion"/>
  </si>
  <si>
    <t>禾豐</t>
    <phoneticPr fontId="3" type="noConversion"/>
  </si>
  <si>
    <t>酸辣湯</t>
    <phoneticPr fontId="3" type="noConversion"/>
  </si>
  <si>
    <t>豬血</t>
    <phoneticPr fontId="3" type="noConversion"/>
  </si>
  <si>
    <t>阿郎</t>
    <phoneticPr fontId="3" type="noConversion"/>
  </si>
  <si>
    <t>肉羹</t>
    <phoneticPr fontId="3" type="noConversion"/>
  </si>
  <si>
    <t>自立</t>
    <phoneticPr fontId="3" type="noConversion"/>
  </si>
  <si>
    <t>QQ結(先送)</t>
    <phoneticPr fontId="3" type="noConversion"/>
  </si>
  <si>
    <t>豆腐2K</t>
    <phoneticPr fontId="3" type="noConversion"/>
  </si>
  <si>
    <t>味噌</t>
    <phoneticPr fontId="3" type="noConversion"/>
  </si>
  <si>
    <t>羿淳</t>
    <phoneticPr fontId="3" type="noConversion"/>
  </si>
  <si>
    <t>雞架(切)</t>
    <phoneticPr fontId="3" type="noConversion"/>
  </si>
  <si>
    <t>超秦</t>
    <phoneticPr fontId="3" type="noConversion"/>
  </si>
  <si>
    <t>綠豆(先送)</t>
    <phoneticPr fontId="3" type="noConversion"/>
  </si>
  <si>
    <t>華順</t>
    <phoneticPr fontId="3" type="noConversion"/>
  </si>
  <si>
    <t>脆筍絲</t>
    <phoneticPr fontId="3" type="noConversion"/>
  </si>
  <si>
    <t>嘉福</t>
    <phoneticPr fontId="3" type="noConversion"/>
  </si>
  <si>
    <t>洗選蛋</t>
    <phoneticPr fontId="3" type="noConversion"/>
  </si>
  <si>
    <t>禾品</t>
    <phoneticPr fontId="3" type="noConversion"/>
  </si>
  <si>
    <t>二砂</t>
    <phoneticPr fontId="3" type="noConversion"/>
  </si>
  <si>
    <t>木耳絲</t>
    <phoneticPr fontId="3" type="noConversion"/>
  </si>
  <si>
    <t>宏旭</t>
    <phoneticPr fontId="3" type="noConversion"/>
  </si>
  <si>
    <t>養樂多優酪乳-蘆竹</t>
    <phoneticPr fontId="3" type="noConversion"/>
  </si>
  <si>
    <t>雅可樂多</t>
    <phoneticPr fontId="3" type="noConversion"/>
  </si>
  <si>
    <t>小計</t>
    <phoneticPr fontId="3" type="noConversion"/>
  </si>
  <si>
    <t>養樂多優酪乳-大華</t>
    <phoneticPr fontId="3" type="noConversion"/>
  </si>
  <si>
    <t>水果(份)</t>
    <phoneticPr fontId="3" type="noConversion"/>
  </si>
  <si>
    <t>水果</t>
    <phoneticPr fontId="3" type="noConversion"/>
  </si>
  <si>
    <t>熱量</t>
    <phoneticPr fontId="3" type="noConversion"/>
  </si>
  <si>
    <t>全穀根莖類</t>
    <phoneticPr fontId="3" type="noConversion"/>
  </si>
  <si>
    <t>熱量</t>
    <phoneticPr fontId="3" type="noConversion"/>
  </si>
  <si>
    <t>全穀根莖類</t>
    <phoneticPr fontId="3" type="noConversion"/>
  </si>
  <si>
    <t>蔬菜類</t>
    <phoneticPr fontId="3" type="noConversion"/>
  </si>
  <si>
    <t>乳品類</t>
    <phoneticPr fontId="3" type="noConversion"/>
  </si>
  <si>
    <t>水果類</t>
    <phoneticPr fontId="3" type="noConversion"/>
  </si>
  <si>
    <t>豆魚肉蛋類</t>
    <phoneticPr fontId="3" type="noConversion"/>
  </si>
  <si>
    <t>油脂類</t>
    <phoneticPr fontId="3" type="noConversion"/>
  </si>
  <si>
    <t>蔬菜為預先排定.受天氣及採收期等因素影響.若有調動敬請見諒</t>
    <phoneticPr fontId="3" type="noConversion"/>
  </si>
  <si>
    <t>双福柴魚片</t>
    <phoneticPr fontId="3" type="noConversion"/>
  </si>
  <si>
    <t>牛頭牌沙茶醬</t>
    <phoneticPr fontId="3" type="noConversion"/>
  </si>
  <si>
    <t>豐輝</t>
    <phoneticPr fontId="3" type="noConversion"/>
  </si>
  <si>
    <t>日陞</t>
    <phoneticPr fontId="3" type="noConversion"/>
  </si>
  <si>
    <t>表單設計：軒泰食品                營養師:沈妤蓁                                         午餐秘書:                                         主任:                                            校長: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</si>
</sst>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176" formatCode="m&quot;月&quot;d&quot;日(一)&quot;"/>
    <numFmt numFmtId="177" formatCode="m&quot;月&quot;d&quot;日(二)&quot;"/>
    <numFmt numFmtId="178" formatCode="m&quot;月&quot;d&quot;日(三)&quot;"/>
    <numFmt numFmtId="179" formatCode="m&quot;月&quot;d&quot;日(四)&quot;"/>
    <numFmt numFmtId="180" formatCode="m&quot;月&quot;d&quot;日(五)&quot;"/>
    <numFmt numFmtId="181" formatCode="m&quot;月&quot;d&quot;日&quot;"/>
    <numFmt numFmtId="182" formatCode="#,###&quot;人&quot;"/>
    <numFmt numFmtId="183" formatCode="#,###&quot;桶&quot;"/>
    <numFmt numFmtId="184" formatCode="#,###&quot;件&quot;"/>
    <numFmt numFmtId="185" formatCode="0.0_ "/>
    <numFmt numFmtId="186" formatCode="0_ "/>
    <numFmt numFmtId="187" formatCode="0.0_);[Red]\(0.0\)"/>
    <numFmt numFmtId="188" formatCode="#,###&quot;份/人&quot;"/>
    <numFmt numFmtId="189" formatCode="#,###&quot;片&quot;"/>
    <numFmt numFmtId="190" formatCode="#,###&quot;盒&quot;"/>
    <numFmt numFmtId="191" formatCode="#,###&quot;包&quot;"/>
    <numFmt numFmtId="192" formatCode="#,###&quot;罐&quot;"/>
    <numFmt numFmtId="193" formatCode="#,###&quot;份&quot;"/>
    <numFmt numFmtId="194" formatCode="#,###&quot;板&quot;"/>
    <numFmt numFmtId="195" formatCode="0_);[Red]\(0\)"/>
    <numFmt numFmtId="196" formatCode="0.00_ "/>
    <numFmt numFmtId="197" formatCode="##,##0&quot;板&quot;"/>
    <numFmt numFmtId="198" formatCode="0.0"/>
    <numFmt numFmtId="199" formatCode="#,###.0&quot;份&quot;"/>
    <numFmt numFmtId="200" formatCode="###.0&quot;大卡&quot;"/>
    <numFmt numFmtId="201" formatCode="###&quot;大卡&quot;"/>
  </numFmts>
  <fonts count="4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6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name val="新細明體"/>
      <family val="1"/>
      <charset val="136"/>
    </font>
    <font>
      <b/>
      <sz val="17"/>
      <name val="標楷體"/>
      <family val="4"/>
      <charset val="136"/>
    </font>
    <font>
      <b/>
      <sz val="24"/>
      <name val="新細明體"/>
      <family val="1"/>
      <charset val="136"/>
    </font>
    <font>
      <b/>
      <sz val="16"/>
      <name val="新細明體"/>
      <family val="1"/>
      <charset val="136"/>
    </font>
    <font>
      <b/>
      <sz val="17"/>
      <name val="新細明體"/>
      <family val="1"/>
      <charset val="136"/>
    </font>
    <font>
      <sz val="16"/>
      <color indexed="8"/>
      <name val="標楷體"/>
      <family val="4"/>
      <charset val="136"/>
    </font>
    <font>
      <sz val="14"/>
      <name val="新細明體"/>
      <family val="1"/>
      <charset val="136"/>
    </font>
    <font>
      <sz val="17"/>
      <name val="新細明體"/>
      <family val="1"/>
      <charset val="136"/>
    </font>
    <font>
      <sz val="16"/>
      <name val="新細明體"/>
      <family val="1"/>
      <charset val="136"/>
    </font>
    <font>
      <sz val="17"/>
      <color indexed="8"/>
      <name val="新細明體"/>
      <family val="1"/>
      <charset val="136"/>
    </font>
    <font>
      <sz val="17"/>
      <name val="標楷體"/>
      <family val="4"/>
      <charset val="136"/>
    </font>
    <font>
      <sz val="26"/>
      <name val="新細明體"/>
      <family val="1"/>
      <charset val="136"/>
    </font>
    <font>
      <sz val="16"/>
      <color indexed="8"/>
      <name val="新細明體"/>
      <family val="1"/>
      <charset val="136"/>
    </font>
    <font>
      <b/>
      <sz val="17"/>
      <color indexed="8"/>
      <name val="新細明體"/>
      <family val="1"/>
      <charset val="136"/>
    </font>
    <font>
      <sz val="18"/>
      <name val="新細明體"/>
      <family val="1"/>
      <charset val="136"/>
    </font>
    <font>
      <sz val="18"/>
      <color indexed="8"/>
      <name val="新細明體"/>
      <family val="1"/>
      <charset val="136"/>
    </font>
    <font>
      <sz val="16"/>
      <color indexed="1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7"/>
      <color theme="1"/>
      <name val="新細明體"/>
      <family val="1"/>
      <charset val="136"/>
    </font>
    <font>
      <sz val="17"/>
      <color rgb="FFFF0000"/>
      <name val="新細明體"/>
      <family val="1"/>
      <charset val="136"/>
    </font>
    <font>
      <sz val="14"/>
      <color indexed="8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i/>
      <sz val="22"/>
      <name val="標楷體"/>
      <family val="4"/>
      <charset val="136"/>
    </font>
    <font>
      <b/>
      <i/>
      <sz val="22"/>
      <color indexed="10"/>
      <name val="新細明體"/>
      <family val="1"/>
      <charset val="136"/>
    </font>
    <font>
      <b/>
      <i/>
      <sz val="22"/>
      <color indexed="8"/>
      <name val="新細明體"/>
      <family val="1"/>
      <charset val="136"/>
    </font>
    <font>
      <b/>
      <i/>
      <sz val="16"/>
      <color indexed="10"/>
      <name val="新細明體"/>
      <family val="1"/>
      <charset val="136"/>
    </font>
    <font>
      <b/>
      <sz val="16"/>
      <color indexed="10"/>
      <name val="新細明體"/>
      <family val="1"/>
      <charset val="136"/>
    </font>
    <font>
      <i/>
      <sz val="22"/>
      <color indexed="10"/>
      <name val="新細明體"/>
      <family val="1"/>
      <charset val="136"/>
    </font>
    <font>
      <i/>
      <sz val="16"/>
      <color indexed="10"/>
      <name val="新細明體"/>
      <family val="1"/>
      <charset val="136"/>
    </font>
    <font>
      <i/>
      <sz val="22"/>
      <name val="新細明體"/>
      <family val="1"/>
      <charset val="136"/>
    </font>
    <font>
      <sz val="14"/>
      <color indexed="8"/>
      <name val="標楷體"/>
      <family val="4"/>
      <charset val="136"/>
    </font>
    <font>
      <sz val="16"/>
      <color indexed="10"/>
      <name val="標楷體"/>
      <family val="4"/>
      <charset val="136"/>
    </font>
    <font>
      <sz val="12"/>
      <color indexed="8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lightGray">
        <fgColor indexed="43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0" fontId="1" fillId="0" borderId="0"/>
    <xf numFmtId="0" fontId="41" fillId="0" borderId="0">
      <alignment vertical="center"/>
    </xf>
    <xf numFmtId="0" fontId="1" fillId="0" borderId="0"/>
    <xf numFmtId="0" fontId="1" fillId="0" borderId="0"/>
    <xf numFmtId="0" fontId="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</cellStyleXfs>
  <cellXfs count="422">
    <xf numFmtId="0" fontId="0" fillId="0" borderId="0" xfId="0"/>
    <xf numFmtId="0" fontId="2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shrinkToFit="1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1" applyFont="1" applyFill="1" applyBorder="1" applyAlignment="1">
      <alignment horizontal="center" vertical="center" shrinkToFit="1"/>
    </xf>
    <xf numFmtId="0" fontId="14" fillId="0" borderId="20" xfId="0" applyFont="1" applyFill="1" applyBorder="1" applyAlignment="1">
      <alignment horizontal="left" vertical="center"/>
    </xf>
    <xf numFmtId="183" fontId="14" fillId="0" borderId="21" xfId="0" applyNumberFormat="1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left" vertical="center"/>
    </xf>
    <xf numFmtId="184" fontId="14" fillId="0" borderId="21" xfId="0" applyNumberFormat="1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left" vertical="center" shrinkToFit="1"/>
    </xf>
    <xf numFmtId="0" fontId="16" fillId="0" borderId="4" xfId="0" applyFont="1" applyFill="1" applyBorder="1" applyAlignment="1">
      <alignment horizontal="center" vertical="center" shrinkToFit="1"/>
    </xf>
    <xf numFmtId="185" fontId="17" fillId="0" borderId="27" xfId="0" applyNumberFormat="1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left" vertical="center" shrinkToFit="1"/>
    </xf>
    <xf numFmtId="0" fontId="18" fillId="0" borderId="4" xfId="0" applyFont="1" applyFill="1" applyBorder="1" applyAlignment="1">
      <alignment horizontal="center" vertical="center" shrinkToFit="1"/>
    </xf>
    <xf numFmtId="185" fontId="16" fillId="0" borderId="27" xfId="0" applyNumberFormat="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186" fontId="18" fillId="0" borderId="27" xfId="0" applyNumberFormat="1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187" fontId="17" fillId="0" borderId="1" xfId="0" applyNumberFormat="1" applyFont="1" applyBorder="1" applyAlignment="1">
      <alignment horizont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17" fillId="0" borderId="3" xfId="1" applyFont="1" applyFill="1" applyBorder="1" applyAlignment="1">
      <alignment horizontal="center" vertical="center" shrinkToFit="1"/>
    </xf>
    <xf numFmtId="0" fontId="17" fillId="0" borderId="28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4" fillId="0" borderId="25" xfId="0" applyFont="1" applyFill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center" vertical="center" shrinkToFit="1"/>
    </xf>
    <xf numFmtId="185" fontId="16" fillId="0" borderId="29" xfId="0" applyNumberFormat="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shrinkToFit="1"/>
    </xf>
    <xf numFmtId="0" fontId="13" fillId="0" borderId="4" xfId="0" applyFont="1" applyFill="1" applyBorder="1" applyAlignment="1">
      <alignment vertical="center" shrinkToFit="1" readingOrder="1"/>
    </xf>
    <xf numFmtId="0" fontId="13" fillId="0" borderId="1" xfId="0" applyFont="1" applyFill="1" applyBorder="1" applyAlignment="1">
      <alignment vertical="center" shrinkToFit="1" readingOrder="1"/>
    </xf>
    <xf numFmtId="0" fontId="16" fillId="0" borderId="4" xfId="0" applyFont="1" applyFill="1" applyBorder="1" applyAlignment="1">
      <alignment vertical="center" shrinkToFit="1" readingOrder="1"/>
    </xf>
    <xf numFmtId="0" fontId="16" fillId="0" borderId="4" xfId="0" applyFont="1" applyFill="1" applyBorder="1" applyAlignment="1">
      <alignment horizontal="center" vertical="center" shrinkToFit="1" readingOrder="1"/>
    </xf>
    <xf numFmtId="186" fontId="17" fillId="0" borderId="27" xfId="0" applyNumberFormat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shrinkToFit="1"/>
    </xf>
    <xf numFmtId="0" fontId="17" fillId="0" borderId="6" xfId="1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186" fontId="21" fillId="0" borderId="27" xfId="0" applyNumberFormat="1" applyFont="1" applyFill="1" applyBorder="1" applyAlignment="1">
      <alignment horizontal="center" vertical="center" shrinkToFit="1"/>
    </xf>
    <xf numFmtId="0" fontId="18" fillId="0" borderId="2" xfId="0" applyFont="1" applyBorder="1" applyAlignment="1">
      <alignment horizontal="center" shrinkToFit="1"/>
    </xf>
    <xf numFmtId="187" fontId="21" fillId="0" borderId="1" xfId="0" applyNumberFormat="1" applyFont="1" applyBorder="1" applyAlignment="1">
      <alignment horizontal="center" shrinkToFit="1"/>
    </xf>
    <xf numFmtId="188" fontId="18" fillId="0" borderId="1" xfId="0" applyNumberFormat="1" applyFont="1" applyFill="1" applyBorder="1" applyAlignment="1">
      <alignment horizontal="center" vertical="center" shrinkToFit="1"/>
    </xf>
    <xf numFmtId="189" fontId="16" fillId="0" borderId="27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left" shrinkToFit="1"/>
    </xf>
    <xf numFmtId="0" fontId="17" fillId="0" borderId="2" xfId="0" applyFont="1" applyBorder="1" applyAlignment="1">
      <alignment horizontal="center" shrinkToFit="1"/>
    </xf>
    <xf numFmtId="0" fontId="17" fillId="0" borderId="32" xfId="0" applyFont="1" applyBorder="1" applyAlignment="1">
      <alignment horizontal="center" shrinkToFit="1"/>
    </xf>
    <xf numFmtId="186" fontId="16" fillId="0" borderId="27" xfId="0" applyNumberFormat="1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 shrinkToFit="1"/>
    </xf>
    <xf numFmtId="187" fontId="17" fillId="0" borderId="28" xfId="0" applyNumberFormat="1" applyFont="1" applyBorder="1" applyAlignment="1">
      <alignment horizontal="center" shrinkToFit="1"/>
    </xf>
    <xf numFmtId="0" fontId="7" fillId="0" borderId="34" xfId="0" applyFont="1" applyFill="1" applyBorder="1" applyAlignment="1">
      <alignment horizontal="left" vertical="center"/>
    </xf>
    <xf numFmtId="190" fontId="14" fillId="0" borderId="21" xfId="0" applyNumberFormat="1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shrinkToFit="1"/>
    </xf>
    <xf numFmtId="191" fontId="14" fillId="0" borderId="21" xfId="0" applyNumberFormat="1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7" fillId="0" borderId="3" xfId="0" applyFont="1" applyBorder="1" applyAlignment="1">
      <alignment horizontal="left" shrinkToFit="1"/>
    </xf>
    <xf numFmtId="0" fontId="23" fillId="0" borderId="1" xfId="0" applyFont="1" applyFill="1" applyBorder="1" applyAlignment="1">
      <alignment vertical="center"/>
    </xf>
    <xf numFmtId="192" fontId="14" fillId="0" borderId="21" xfId="0" applyNumberFormat="1" applyFont="1" applyFill="1" applyBorder="1" applyAlignment="1">
      <alignment horizontal="center" vertical="center" shrinkToFit="1"/>
    </xf>
    <xf numFmtId="185" fontId="21" fillId="0" borderId="27" xfId="0" applyNumberFormat="1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horizontal="left" shrinkToFit="1"/>
    </xf>
    <xf numFmtId="0" fontId="17" fillId="0" borderId="35" xfId="0" applyFont="1" applyBorder="1" applyAlignment="1">
      <alignment horizontal="left" shrinkToFit="1"/>
    </xf>
    <xf numFmtId="0" fontId="17" fillId="0" borderId="36" xfId="0" applyFont="1" applyBorder="1" applyAlignment="1">
      <alignment horizontal="center" shrinkToFit="1"/>
    </xf>
    <xf numFmtId="0" fontId="16" fillId="0" borderId="30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left" shrinkToFit="1"/>
    </xf>
    <xf numFmtId="0" fontId="18" fillId="0" borderId="7" xfId="0" applyFont="1" applyFill="1" applyBorder="1" applyAlignment="1">
      <alignment horizontal="center" shrinkToFit="1"/>
    </xf>
    <xf numFmtId="0" fontId="16" fillId="0" borderId="2" xfId="0" applyFont="1" applyFill="1" applyBorder="1" applyAlignment="1">
      <alignment horizontal="center" vertical="center" shrinkToFit="1"/>
    </xf>
    <xf numFmtId="185" fontId="18" fillId="0" borderId="1" xfId="0" applyNumberFormat="1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  <xf numFmtId="193" fontId="16" fillId="0" borderId="1" xfId="0" applyNumberFormat="1" applyFont="1" applyFill="1" applyBorder="1" applyAlignment="1">
      <alignment horizontal="center" vertical="center" shrinkToFit="1"/>
    </xf>
    <xf numFmtId="183" fontId="16" fillId="0" borderId="27" xfId="0" applyNumberFormat="1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left" shrinkToFit="1"/>
    </xf>
    <xf numFmtId="0" fontId="17" fillId="0" borderId="2" xfId="0" applyFont="1" applyFill="1" applyBorder="1" applyAlignment="1">
      <alignment horizontal="center" shrinkToFit="1"/>
    </xf>
    <xf numFmtId="0" fontId="16" fillId="0" borderId="4" xfId="0" applyFont="1" applyFill="1" applyBorder="1" applyAlignment="1">
      <alignment vertical="center"/>
    </xf>
    <xf numFmtId="0" fontId="16" fillId="0" borderId="4" xfId="0" applyFont="1" applyFill="1" applyBorder="1" applyAlignment="1">
      <alignment horizontal="center" vertical="center"/>
    </xf>
    <xf numFmtId="186" fontId="16" fillId="0" borderId="29" xfId="0" applyNumberFormat="1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center" vertical="center" shrinkToFit="1"/>
    </xf>
    <xf numFmtId="1" fontId="18" fillId="0" borderId="23" xfId="0" applyNumberFormat="1" applyFont="1" applyFill="1" applyBorder="1" applyAlignment="1">
      <alignment horizontal="center" vertical="center" shrinkToFit="1"/>
    </xf>
    <xf numFmtId="186" fontId="21" fillId="0" borderId="1" xfId="0" applyNumberFormat="1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shrinkToFit="1"/>
    </xf>
    <xf numFmtId="1" fontId="16" fillId="0" borderId="23" xfId="0" applyNumberFormat="1" applyFont="1" applyFill="1" applyBorder="1" applyAlignment="1">
      <alignment horizontal="center" vertical="center" shrinkToFit="1"/>
    </xf>
    <xf numFmtId="186" fontId="17" fillId="0" borderId="1" xfId="0" applyNumberFormat="1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186" fontId="16" fillId="0" borderId="1" xfId="0" applyNumberFormat="1" applyFont="1" applyFill="1" applyBorder="1" applyAlignment="1">
      <alignment horizontal="center" vertical="center" shrinkToFit="1"/>
    </xf>
    <xf numFmtId="186" fontId="12" fillId="0" borderId="1" xfId="0" applyNumberFormat="1" applyFont="1" applyFill="1" applyBorder="1" applyAlignment="1">
      <alignment horizontal="center" vertical="center" shrinkToFit="1"/>
    </xf>
    <xf numFmtId="0" fontId="21" fillId="0" borderId="4" xfId="0" applyFont="1" applyFill="1" applyBorder="1" applyAlignment="1">
      <alignment horizontal="center" vertical="center" shrinkToFit="1"/>
    </xf>
    <xf numFmtId="186" fontId="12" fillId="0" borderId="30" xfId="0" applyNumberFormat="1" applyFont="1" applyFill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left" vertical="center" shrinkToFit="1"/>
    </xf>
    <xf numFmtId="0" fontId="24" fillId="0" borderId="1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/>
    </xf>
    <xf numFmtId="194" fontId="16" fillId="0" borderId="27" xfId="0" applyNumberFormat="1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vertical="center"/>
    </xf>
    <xf numFmtId="195" fontId="17" fillId="0" borderId="1" xfId="0" applyNumberFormat="1" applyFont="1" applyFill="1" applyBorder="1" applyAlignment="1">
      <alignment horizontal="center" vertical="center" shrinkToFit="1"/>
    </xf>
    <xf numFmtId="187" fontId="16" fillId="0" borderId="30" xfId="0" applyNumberFormat="1" applyFont="1" applyFill="1" applyBorder="1" applyAlignment="1">
      <alignment horizontal="center" vertical="center" shrinkToFit="1"/>
    </xf>
    <xf numFmtId="185" fontId="14" fillId="0" borderId="21" xfId="0" applyNumberFormat="1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vertical="center" shrinkToFit="1"/>
    </xf>
    <xf numFmtId="0" fontId="18" fillId="0" borderId="35" xfId="0" applyFont="1" applyBorder="1" applyAlignment="1">
      <alignment horizontal="left" shrinkToFit="1"/>
    </xf>
    <xf numFmtId="0" fontId="18" fillId="0" borderId="35" xfId="0" applyFont="1" applyBorder="1" applyAlignment="1">
      <alignment horizontal="center" shrinkToFit="1"/>
    </xf>
    <xf numFmtId="195" fontId="16" fillId="0" borderId="30" xfId="0" applyNumberFormat="1" applyFont="1" applyFill="1" applyBorder="1" applyAlignment="1">
      <alignment horizontal="center" vertical="center" shrinkToFit="1"/>
    </xf>
    <xf numFmtId="0" fontId="16" fillId="0" borderId="23" xfId="0" applyFont="1" applyBorder="1" applyAlignment="1">
      <alignment horizontal="left" shrinkToFit="1"/>
    </xf>
    <xf numFmtId="0" fontId="16" fillId="0" borderId="2" xfId="0" applyFont="1" applyFill="1" applyBorder="1" applyAlignment="1">
      <alignment horizontal="center" shrinkToFit="1"/>
    </xf>
    <xf numFmtId="186" fontId="16" fillId="0" borderId="30" xfId="0" applyNumberFormat="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vertical="center" shrinkToFit="1"/>
    </xf>
    <xf numFmtId="186" fontId="14" fillId="0" borderId="21" xfId="0" applyNumberFormat="1" applyFont="1" applyFill="1" applyBorder="1" applyAlignment="1">
      <alignment horizontal="center" vertical="center" shrinkToFit="1"/>
    </xf>
    <xf numFmtId="185" fontId="18" fillId="0" borderId="27" xfId="0" applyNumberFormat="1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left" vertical="center"/>
    </xf>
    <xf numFmtId="186" fontId="18" fillId="0" borderId="1" xfId="0" applyNumberFormat="1" applyFont="1" applyFill="1" applyBorder="1" applyAlignment="1">
      <alignment horizontal="center" vertical="center" shrinkToFit="1"/>
    </xf>
    <xf numFmtId="0" fontId="18" fillId="0" borderId="23" xfId="0" applyFont="1" applyBorder="1" applyAlignment="1">
      <alignment horizontal="left" shrinkToFit="1"/>
    </xf>
    <xf numFmtId="0" fontId="18" fillId="0" borderId="23" xfId="0" applyFont="1" applyBorder="1" applyAlignment="1">
      <alignment horizontal="center" shrinkToFit="1"/>
    </xf>
    <xf numFmtId="0" fontId="18" fillId="0" borderId="1" xfId="0" applyFont="1" applyBorder="1" applyAlignment="1">
      <alignment horizontal="center" shrinkToFit="1"/>
    </xf>
    <xf numFmtId="0" fontId="18" fillId="0" borderId="23" xfId="0" applyFont="1" applyFill="1" applyBorder="1" applyAlignment="1">
      <alignment horizontal="left" shrinkToFit="1"/>
    </xf>
    <xf numFmtId="0" fontId="18" fillId="0" borderId="18" xfId="0" applyFont="1" applyFill="1" applyBorder="1" applyAlignment="1">
      <alignment horizontal="center" shrinkToFit="1"/>
    </xf>
    <xf numFmtId="0" fontId="16" fillId="0" borderId="4" xfId="1" applyFont="1" applyFill="1" applyBorder="1" applyAlignment="1">
      <alignment horizontal="center" vertical="center" shrinkToFit="1"/>
    </xf>
    <xf numFmtId="185" fontId="16" fillId="0" borderId="4" xfId="0" applyNumberFormat="1" applyFont="1" applyFill="1" applyBorder="1" applyAlignment="1">
      <alignment horizontal="center" vertical="center" shrinkToFit="1"/>
    </xf>
    <xf numFmtId="185" fontId="17" fillId="0" borderId="29" xfId="0" applyNumberFormat="1" applyFont="1" applyFill="1" applyBorder="1" applyAlignment="1">
      <alignment horizontal="center" vertical="center" shrinkToFit="1"/>
    </xf>
    <xf numFmtId="0" fontId="17" fillId="0" borderId="30" xfId="0" applyFont="1" applyFill="1" applyBorder="1" applyAlignment="1">
      <alignment horizontal="center" vertical="center" shrinkToFit="1"/>
    </xf>
    <xf numFmtId="0" fontId="16" fillId="0" borderId="1" xfId="1" applyFont="1" applyFill="1" applyBorder="1" applyAlignment="1">
      <alignment vertical="center" shrinkToFit="1"/>
    </xf>
    <xf numFmtId="0" fontId="16" fillId="0" borderId="1" xfId="1" applyFont="1" applyFill="1" applyBorder="1" applyAlignment="1">
      <alignment horizontal="center" vertical="center" shrinkToFit="1"/>
    </xf>
    <xf numFmtId="185" fontId="13" fillId="0" borderId="1" xfId="0" applyNumberFormat="1" applyFont="1" applyFill="1" applyBorder="1" applyAlignment="1">
      <alignment horizontal="center" vertical="center" shrinkToFit="1"/>
    </xf>
    <xf numFmtId="196" fontId="12" fillId="0" borderId="3" xfId="0" applyNumberFormat="1" applyFont="1" applyFill="1" applyBorder="1" applyAlignment="1">
      <alignment horizontal="center" vertical="center" shrinkToFit="1"/>
    </xf>
    <xf numFmtId="187" fontId="16" fillId="0" borderId="1" xfId="0" applyNumberFormat="1" applyFont="1" applyFill="1" applyBorder="1" applyAlignment="1">
      <alignment horizontal="center" vertical="center" shrinkToFit="1"/>
    </xf>
    <xf numFmtId="196" fontId="12" fillId="0" borderId="30" xfId="0" applyNumberFormat="1" applyFont="1" applyFill="1" applyBorder="1" applyAlignment="1">
      <alignment horizontal="center" vertical="center" shrinkToFit="1"/>
    </xf>
    <xf numFmtId="185" fontId="21" fillId="0" borderId="1" xfId="0" applyNumberFormat="1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horizontal="center" vertical="center" shrinkToFit="1"/>
    </xf>
    <xf numFmtId="187" fontId="18" fillId="0" borderId="1" xfId="0" applyNumberFormat="1" applyFont="1" applyBorder="1" applyAlignment="1">
      <alignment horizontal="center" shrinkToFit="1"/>
    </xf>
    <xf numFmtId="0" fontId="27" fillId="0" borderId="1" xfId="0" applyFont="1" applyFill="1" applyBorder="1" applyAlignment="1">
      <alignment vertical="center" shrinkToFit="1"/>
    </xf>
    <xf numFmtId="186" fontId="28" fillId="0" borderId="27" xfId="0" applyNumberFormat="1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0" fontId="18" fillId="0" borderId="1" xfId="1" applyFont="1" applyFill="1" applyBorder="1" applyAlignment="1">
      <alignment horizontal="center" vertical="center" shrinkToFit="1"/>
    </xf>
    <xf numFmtId="186" fontId="16" fillId="0" borderId="38" xfId="0" applyNumberFormat="1" applyFont="1" applyFill="1" applyBorder="1" applyAlignment="1">
      <alignment horizontal="center" vertical="center" shrinkToFit="1"/>
    </xf>
    <xf numFmtId="185" fontId="18" fillId="0" borderId="29" xfId="0" applyNumberFormat="1" applyFont="1" applyFill="1" applyBorder="1" applyAlignment="1">
      <alignment horizontal="center" vertical="center" shrinkToFit="1"/>
    </xf>
    <xf numFmtId="0" fontId="18" fillId="0" borderId="1" xfId="1" applyFont="1" applyFill="1" applyBorder="1" applyAlignment="1">
      <alignment vertical="center" shrinkToFit="1"/>
    </xf>
    <xf numFmtId="185" fontId="18" fillId="0" borderId="1" xfId="1" applyNumberFormat="1" applyFont="1" applyFill="1" applyBorder="1" applyAlignment="1">
      <alignment horizontal="center" vertical="center" shrinkToFit="1"/>
    </xf>
    <xf numFmtId="186" fontId="18" fillId="0" borderId="29" xfId="0" applyNumberFormat="1" applyFont="1" applyFill="1" applyBorder="1" applyAlignment="1">
      <alignment horizontal="center" vertical="center" shrinkToFit="1"/>
    </xf>
    <xf numFmtId="0" fontId="18" fillId="0" borderId="1" xfId="0" applyNumberFormat="1" applyFont="1" applyFill="1" applyBorder="1" applyAlignment="1">
      <alignment horizontal="left" vertical="center" shrinkToFit="1"/>
    </xf>
    <xf numFmtId="0" fontId="18" fillId="0" borderId="1" xfId="0" applyNumberFormat="1" applyFont="1" applyFill="1" applyBorder="1" applyAlignment="1">
      <alignment horizontal="center" vertical="center" shrinkToFit="1"/>
    </xf>
    <xf numFmtId="183" fontId="14" fillId="0" borderId="25" xfId="0" applyNumberFormat="1" applyFont="1" applyFill="1" applyBorder="1" applyAlignment="1">
      <alignment horizontal="center" vertical="center" shrinkToFit="1"/>
    </xf>
    <xf numFmtId="0" fontId="29" fillId="0" borderId="18" xfId="0" applyFont="1" applyFill="1" applyBorder="1" applyAlignment="1">
      <alignment horizontal="center" vertical="center" shrinkToFit="1"/>
    </xf>
    <xf numFmtId="185" fontId="29" fillId="0" borderId="23" xfId="0" applyNumberFormat="1" applyFont="1" applyFill="1" applyBorder="1" applyAlignment="1">
      <alignment horizontal="center" vertical="center" shrinkToFit="1"/>
    </xf>
    <xf numFmtId="196" fontId="18" fillId="0" borderId="4" xfId="0" applyNumberFormat="1" applyFont="1" applyFill="1" applyBorder="1" applyAlignment="1">
      <alignment horizontal="center" vertical="center" shrinkToFit="1"/>
    </xf>
    <xf numFmtId="0" fontId="29" fillId="0" borderId="4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186" fontId="29" fillId="0" borderId="1" xfId="0" applyNumberFormat="1" applyFont="1" applyFill="1" applyBorder="1" applyAlignment="1">
      <alignment horizontal="center" vertical="center" shrinkToFit="1"/>
    </xf>
    <xf numFmtId="186" fontId="22" fillId="0" borderId="1" xfId="0" applyNumberFormat="1" applyFont="1" applyFill="1" applyBorder="1" applyAlignment="1">
      <alignment horizontal="center" vertical="center" shrinkToFit="1"/>
    </xf>
    <xf numFmtId="196" fontId="29" fillId="0" borderId="38" xfId="0" applyNumberFormat="1" applyFont="1" applyFill="1" applyBorder="1" applyAlignment="1">
      <alignment horizontal="center" vertical="center" shrinkToFit="1"/>
    </xf>
    <xf numFmtId="0" fontId="17" fillId="0" borderId="39" xfId="0" applyFont="1" applyFill="1" applyBorder="1" applyAlignment="1">
      <alignment horizontal="center" vertical="center" shrinkToFit="1"/>
    </xf>
    <xf numFmtId="0" fontId="14" fillId="0" borderId="40" xfId="0" applyNumberFormat="1" applyFont="1" applyFill="1" applyBorder="1" applyAlignment="1">
      <alignment horizontal="center" vertical="center" shrinkToFit="1"/>
    </xf>
    <xf numFmtId="183" fontId="18" fillId="0" borderId="27" xfId="0" applyNumberFormat="1" applyFont="1" applyFill="1" applyBorder="1" applyAlignment="1">
      <alignment horizontal="center" vertical="center" shrinkToFit="1"/>
    </xf>
    <xf numFmtId="187" fontId="21" fillId="0" borderId="2" xfId="0" applyNumberFormat="1" applyFont="1" applyBorder="1" applyAlignment="1">
      <alignment horizontal="center" shrinkToFit="1"/>
    </xf>
    <xf numFmtId="0" fontId="18" fillId="0" borderId="32" xfId="0" applyFont="1" applyBorder="1" applyAlignment="1">
      <alignment horizontal="center" shrinkToFit="1"/>
    </xf>
    <xf numFmtId="0" fontId="14" fillId="0" borderId="34" xfId="0" applyNumberFormat="1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  <xf numFmtId="197" fontId="17" fillId="0" borderId="27" xfId="0" applyNumberFormat="1" applyFont="1" applyFill="1" applyBorder="1" applyAlignment="1">
      <alignment horizontal="center" vertical="center" shrinkToFit="1"/>
    </xf>
    <xf numFmtId="0" fontId="14" fillId="0" borderId="41" xfId="0" applyFont="1" applyFill="1" applyBorder="1" applyAlignment="1">
      <alignment horizontal="left" vertical="center" shrinkToFit="1"/>
    </xf>
    <xf numFmtId="0" fontId="14" fillId="0" borderId="20" xfId="0" applyFont="1" applyFill="1" applyBorder="1" applyAlignment="1">
      <alignment vertical="center"/>
    </xf>
    <xf numFmtId="185" fontId="14" fillId="0" borderId="34" xfId="0" applyNumberFormat="1" applyFont="1" applyFill="1" applyBorder="1" applyAlignment="1">
      <alignment horizontal="center" vertical="center" shrinkToFit="1"/>
    </xf>
    <xf numFmtId="0" fontId="18" fillId="4" borderId="1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center" vertical="center" shrinkToFit="1"/>
    </xf>
    <xf numFmtId="184" fontId="14" fillId="0" borderId="34" xfId="0" applyNumberFormat="1" applyFont="1" applyFill="1" applyBorder="1" applyAlignment="1">
      <alignment horizontal="center" vertical="center" shrinkToFit="1"/>
    </xf>
    <xf numFmtId="0" fontId="14" fillId="0" borderId="34" xfId="0" applyFont="1" applyFill="1" applyBorder="1" applyAlignment="1">
      <alignment horizontal="center" vertical="center" shrinkToFit="1"/>
    </xf>
    <xf numFmtId="0" fontId="16" fillId="0" borderId="35" xfId="0" applyFont="1" applyBorder="1" applyAlignment="1">
      <alignment horizontal="left" shrinkToFit="1"/>
    </xf>
    <xf numFmtId="0" fontId="16" fillId="0" borderId="36" xfId="0" applyFont="1" applyBorder="1" applyAlignment="1">
      <alignment horizontal="center" shrinkToFit="1"/>
    </xf>
    <xf numFmtId="0" fontId="24" fillId="4" borderId="1" xfId="0" applyFont="1" applyFill="1" applyBorder="1" applyAlignment="1">
      <alignment horizontal="left" vertical="center"/>
    </xf>
    <xf numFmtId="191" fontId="18" fillId="0" borderId="1" xfId="0" applyNumberFormat="1" applyFont="1" applyFill="1" applyBorder="1" applyAlignment="1">
      <alignment horizontal="center" vertical="center"/>
    </xf>
    <xf numFmtId="185" fontId="16" fillId="0" borderId="1" xfId="0" applyNumberFormat="1" applyFont="1" applyFill="1" applyBorder="1" applyAlignment="1">
      <alignment horizontal="center" vertical="center" shrinkToFit="1"/>
    </xf>
    <xf numFmtId="186" fontId="17" fillId="0" borderId="0" xfId="0" applyNumberFormat="1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vertical="center" shrinkToFit="1"/>
    </xf>
    <xf numFmtId="184" fontId="14" fillId="0" borderId="41" xfId="0" applyNumberFormat="1" applyFont="1" applyFill="1" applyBorder="1" applyAlignment="1">
      <alignment horizontal="center" vertical="center" shrinkToFit="1"/>
    </xf>
    <xf numFmtId="196" fontId="17" fillId="0" borderId="1" xfId="0" applyNumberFormat="1" applyFont="1" applyFill="1" applyBorder="1" applyAlignment="1">
      <alignment horizontal="center" vertical="center" shrinkToFit="1"/>
    </xf>
    <xf numFmtId="186" fontId="30" fillId="0" borderId="1" xfId="0" applyNumberFormat="1" applyFont="1" applyFill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186" fontId="12" fillId="0" borderId="3" xfId="0" applyNumberFormat="1" applyFont="1" applyFill="1" applyBorder="1" applyAlignment="1">
      <alignment horizontal="center" vertical="center" shrinkToFit="1"/>
    </xf>
    <xf numFmtId="186" fontId="10" fillId="0" borderId="0" xfId="0" applyNumberFormat="1" applyFont="1" applyFill="1" applyAlignment="1">
      <alignment horizontal="center" vertical="center"/>
    </xf>
    <xf numFmtId="0" fontId="14" fillId="0" borderId="42" xfId="0" applyFont="1" applyFill="1" applyBorder="1" applyAlignment="1">
      <alignment horizontal="left" vertical="center" shrinkToFit="1"/>
    </xf>
    <xf numFmtId="0" fontId="14" fillId="0" borderId="43" xfId="0" applyFont="1" applyFill="1" applyBorder="1" applyAlignment="1">
      <alignment horizontal="center" vertical="center" shrinkToFit="1"/>
    </xf>
    <xf numFmtId="0" fontId="13" fillId="0" borderId="44" xfId="0" applyFont="1" applyFill="1" applyBorder="1" applyAlignment="1">
      <alignment horizontal="center" vertical="center" textRotation="255" shrinkToFit="1"/>
    </xf>
    <xf numFmtId="0" fontId="16" fillId="0" borderId="45" xfId="0" applyFont="1" applyFill="1" applyBorder="1" applyAlignment="1">
      <alignment horizontal="center" vertical="center" shrinkToFit="1"/>
    </xf>
    <xf numFmtId="0" fontId="16" fillId="0" borderId="45" xfId="0" applyFont="1" applyFill="1" applyBorder="1" applyAlignment="1">
      <alignment horizontal="center" vertical="center"/>
    </xf>
    <xf numFmtId="193" fontId="16" fillId="0" borderId="45" xfId="0" applyNumberFormat="1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 shrinkToFit="1"/>
    </xf>
    <xf numFmtId="0" fontId="9" fillId="0" borderId="45" xfId="0" applyFont="1" applyFill="1" applyBorder="1" applyAlignment="1">
      <alignment horizontal="center" vertical="center" textRotation="255" shrinkToFit="1"/>
    </xf>
    <xf numFmtId="0" fontId="16" fillId="0" borderId="45" xfId="0" applyNumberFormat="1" applyFont="1" applyFill="1" applyBorder="1" applyAlignment="1">
      <alignment horizontal="center" vertical="center" shrinkToFit="1"/>
    </xf>
    <xf numFmtId="0" fontId="13" fillId="0" borderId="45" xfId="0" applyFont="1" applyFill="1" applyBorder="1" applyAlignment="1">
      <alignment horizontal="center" vertical="center" textRotation="255" shrinkToFit="1"/>
    </xf>
    <xf numFmtId="0" fontId="17" fillId="0" borderId="45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 textRotation="255"/>
    </xf>
    <xf numFmtId="0" fontId="27" fillId="0" borderId="45" xfId="0" applyFont="1" applyFill="1" applyBorder="1" applyAlignment="1">
      <alignment horizontal="center" vertical="center" shrinkToFit="1"/>
    </xf>
    <xf numFmtId="0" fontId="16" fillId="0" borderId="46" xfId="1" applyFont="1" applyFill="1" applyBorder="1" applyAlignment="1">
      <alignment horizontal="center" vertical="center" shrinkToFit="1"/>
    </xf>
    <xf numFmtId="0" fontId="16" fillId="0" borderId="47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191" fontId="14" fillId="0" borderId="48" xfId="0" applyNumberFormat="1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center" vertical="center" shrinkToFit="1"/>
    </xf>
    <xf numFmtId="0" fontId="22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85" fontId="13" fillId="0" borderId="0" xfId="0" applyNumberFormat="1" applyFont="1" applyFill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 shrinkToFit="1"/>
    </xf>
    <xf numFmtId="0" fontId="13" fillId="0" borderId="5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shrinkToFit="1"/>
    </xf>
    <xf numFmtId="0" fontId="9" fillId="0" borderId="55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shrinkToFit="1"/>
    </xf>
    <xf numFmtId="0" fontId="31" fillId="0" borderId="37" xfId="0" applyFont="1" applyFill="1" applyBorder="1" applyAlignment="1">
      <alignment horizontal="center"/>
    </xf>
    <xf numFmtId="0" fontId="31" fillId="0" borderId="28" xfId="0" applyFont="1" applyFill="1" applyBorder="1" applyAlignment="1">
      <alignment horizontal="center"/>
    </xf>
    <xf numFmtId="49" fontId="32" fillId="0" borderId="25" xfId="0" applyNumberFormat="1" applyFont="1" applyBorder="1" applyAlignment="1"/>
    <xf numFmtId="49" fontId="32" fillId="0" borderId="60" xfId="0" applyNumberFormat="1" applyFont="1" applyBorder="1" applyAlignment="1"/>
    <xf numFmtId="49" fontId="32" fillId="0" borderId="30" xfId="0" applyNumberFormat="1" applyFont="1" applyBorder="1" applyAlignment="1">
      <alignment horizontal="center" shrinkToFit="1"/>
    </xf>
    <xf numFmtId="0" fontId="33" fillId="0" borderId="30" xfId="0" applyFont="1" applyBorder="1" applyAlignment="1">
      <alignment horizontal="left"/>
    </xf>
    <xf numFmtId="0" fontId="32" fillId="0" borderId="30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5" fillId="0" borderId="30" xfId="0" applyFont="1" applyBorder="1" applyAlignment="1">
      <alignment horizontal="center" shrinkToFit="1"/>
    </xf>
    <xf numFmtId="0" fontId="36" fillId="0" borderId="30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 shrinkToFit="1"/>
    </xf>
    <xf numFmtId="0" fontId="37" fillId="0" borderId="30" xfId="0" applyFont="1" applyBorder="1" applyAlignment="1">
      <alignment horizontal="center" shrinkToFit="1"/>
    </xf>
    <xf numFmtId="0" fontId="25" fillId="0" borderId="30" xfId="0" applyFont="1" applyBorder="1" applyAlignment="1">
      <alignment horizontal="center" shrinkToFit="1"/>
    </xf>
    <xf numFmtId="0" fontId="36" fillId="0" borderId="30" xfId="0" applyFont="1" applyBorder="1" applyAlignment="1">
      <alignment horizontal="center"/>
    </xf>
    <xf numFmtId="0" fontId="36" fillId="0" borderId="30" xfId="0" applyFont="1" applyBorder="1" applyAlignment="1">
      <alignment horizontal="center" shrinkToFit="1"/>
    </xf>
    <xf numFmtId="0" fontId="25" fillId="0" borderId="30" xfId="0" applyFont="1" applyBorder="1" applyAlignment="1">
      <alignment horizontal="center"/>
    </xf>
    <xf numFmtId="0" fontId="36" fillId="0" borderId="30" xfId="0" applyFont="1" applyFill="1" applyBorder="1" applyAlignment="1">
      <alignment horizontal="center"/>
    </xf>
    <xf numFmtId="0" fontId="36" fillId="0" borderId="30" xfId="0" applyFont="1" applyFill="1" applyBorder="1" applyAlignment="1">
      <alignment horizontal="center" shrinkToFit="1"/>
    </xf>
    <xf numFmtId="0" fontId="25" fillId="0" borderId="61" xfId="0" applyFont="1" applyFill="1" applyBorder="1" applyAlignment="1">
      <alignment horizontal="center" shrinkToFit="1"/>
    </xf>
    <xf numFmtId="0" fontId="25" fillId="0" borderId="62" xfId="0" applyFont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left" vertical="center"/>
    </xf>
    <xf numFmtId="0" fontId="9" fillId="0" borderId="66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 shrinkToFit="1"/>
    </xf>
    <xf numFmtId="0" fontId="17" fillId="0" borderId="64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0" fillId="0" borderId="68" xfId="0" applyFont="1" applyBorder="1" applyAlignment="1">
      <alignment horizontal="center"/>
    </xf>
    <xf numFmtId="0" fontId="24" fillId="4" borderId="1" xfId="0" applyFont="1" applyFill="1" applyBorder="1" applyAlignment="1">
      <alignment horizontal="left" vertical="center" shrinkToFit="1"/>
    </xf>
    <xf numFmtId="199" fontId="9" fillId="0" borderId="2" xfId="0" applyNumberFormat="1" applyFont="1" applyFill="1" applyBorder="1" applyAlignment="1">
      <alignment horizontal="center" vertical="center"/>
    </xf>
    <xf numFmtId="199" fontId="9" fillId="0" borderId="3" xfId="0" applyNumberFormat="1" applyFont="1" applyFill="1" applyBorder="1" applyAlignment="1">
      <alignment horizontal="center" vertical="center"/>
    </xf>
    <xf numFmtId="199" fontId="9" fillId="0" borderId="1" xfId="0" applyNumberFormat="1" applyFont="1" applyFill="1" applyBorder="1" applyAlignment="1">
      <alignment horizontal="center" vertical="center"/>
    </xf>
    <xf numFmtId="200" fontId="9" fillId="0" borderId="4" xfId="0" applyNumberFormat="1" applyFont="1" applyFill="1" applyBorder="1" applyAlignment="1">
      <alignment horizontal="center" vertical="center"/>
    </xf>
    <xf numFmtId="201" fontId="9" fillId="0" borderId="1" xfId="0" applyNumberFormat="1" applyFont="1" applyFill="1" applyBorder="1" applyAlignment="1">
      <alignment horizontal="center" vertical="center"/>
    </xf>
    <xf numFmtId="200" fontId="9" fillId="0" borderId="1" xfId="0" applyNumberFormat="1" applyFont="1" applyFill="1" applyBorder="1" applyAlignment="1">
      <alignment horizontal="center" vertical="center"/>
    </xf>
    <xf numFmtId="199" fontId="9" fillId="0" borderId="55" xfId="0" applyNumberFormat="1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 textRotation="255" wrapText="1"/>
    </xf>
    <xf numFmtId="0" fontId="13" fillId="0" borderId="1" xfId="0" applyFont="1" applyFill="1" applyBorder="1" applyAlignment="1">
      <alignment horizontal="center" vertical="center" textRotation="255" wrapText="1"/>
    </xf>
    <xf numFmtId="185" fontId="13" fillId="0" borderId="23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textRotation="255" wrapText="1"/>
    </xf>
    <xf numFmtId="0" fontId="13" fillId="0" borderId="25" xfId="0" applyFont="1" applyFill="1" applyBorder="1" applyAlignment="1">
      <alignment horizontal="center" vertical="center" textRotation="255" wrapText="1"/>
    </xf>
    <xf numFmtId="0" fontId="13" fillId="0" borderId="40" xfId="0" applyFont="1" applyFill="1" applyBorder="1" applyAlignment="1">
      <alignment horizontal="center" vertical="center" textRotation="255" wrapText="1"/>
    </xf>
    <xf numFmtId="0" fontId="13" fillId="0" borderId="56" xfId="0" applyFont="1" applyFill="1" applyBorder="1" applyAlignment="1">
      <alignment horizontal="center" vertical="center" textRotation="255" wrapText="1"/>
    </xf>
    <xf numFmtId="0" fontId="13" fillId="0" borderId="59" xfId="0" applyFont="1" applyFill="1" applyBorder="1" applyAlignment="1">
      <alignment horizontal="center" vertical="center" textRotation="255" wrapText="1"/>
    </xf>
    <xf numFmtId="0" fontId="22" fillId="0" borderId="4" xfId="0" applyFont="1" applyFill="1" applyBorder="1" applyAlignment="1">
      <alignment horizontal="center" vertical="center" textRotation="255" shrinkToFit="1"/>
    </xf>
    <xf numFmtId="0" fontId="22" fillId="0" borderId="18" xfId="0" applyFont="1" applyFill="1" applyBorder="1" applyAlignment="1">
      <alignment horizontal="center" vertical="center" textRotation="255" shrinkToFit="1"/>
    </xf>
    <xf numFmtId="0" fontId="22" fillId="0" borderId="23" xfId="0" applyFont="1" applyFill="1" applyBorder="1" applyAlignment="1">
      <alignment horizontal="center" vertical="center" textRotation="255" shrinkToFit="1"/>
    </xf>
    <xf numFmtId="0" fontId="13" fillId="0" borderId="4" xfId="0" applyFont="1" applyFill="1" applyBorder="1" applyAlignment="1">
      <alignment horizontal="center" vertical="center" textRotation="255" shrinkToFit="1"/>
    </xf>
    <xf numFmtId="0" fontId="13" fillId="0" borderId="18" xfId="0" applyFont="1" applyFill="1" applyBorder="1" applyAlignment="1">
      <alignment horizontal="center" vertical="center" textRotation="255" shrinkToFit="1"/>
    </xf>
    <xf numFmtId="0" fontId="13" fillId="0" borderId="23" xfId="0" applyFont="1" applyFill="1" applyBorder="1" applyAlignment="1">
      <alignment horizontal="center" vertical="center" textRotation="255" shrinkToFit="1"/>
    </xf>
    <xf numFmtId="0" fontId="22" fillId="0" borderId="1" xfId="0" applyFont="1" applyFill="1" applyBorder="1" applyAlignment="1">
      <alignment horizontal="center" vertical="center" textRotation="255" wrapText="1"/>
    </xf>
    <xf numFmtId="0" fontId="22" fillId="0" borderId="4" xfId="0" applyFont="1" applyFill="1" applyBorder="1" applyAlignment="1">
      <alignment horizontal="center" vertical="center" textRotation="255" wrapText="1"/>
    </xf>
    <xf numFmtId="0" fontId="22" fillId="0" borderId="18" xfId="0" applyFont="1" applyFill="1" applyBorder="1" applyAlignment="1">
      <alignment horizontal="center" vertical="center" textRotation="255" wrapText="1"/>
    </xf>
    <xf numFmtId="0" fontId="22" fillId="0" borderId="23" xfId="0" applyFont="1" applyFill="1" applyBorder="1" applyAlignment="1">
      <alignment horizontal="center" vertical="center" textRotation="255" wrapText="1"/>
    </xf>
    <xf numFmtId="0" fontId="13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198" fontId="13" fillId="0" borderId="23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textRotation="255" wrapText="1"/>
    </xf>
    <xf numFmtId="0" fontId="13" fillId="0" borderId="37" xfId="0" applyFont="1" applyFill="1" applyBorder="1" applyAlignment="1">
      <alignment horizontal="center" vertical="center" textRotation="255" wrapText="1"/>
    </xf>
    <xf numFmtId="0" fontId="22" fillId="0" borderId="1" xfId="1" applyFont="1" applyFill="1" applyBorder="1" applyAlignment="1">
      <alignment horizontal="center" vertical="center" textRotation="255" wrapText="1"/>
    </xf>
    <xf numFmtId="0" fontId="13" fillId="0" borderId="4" xfId="1" applyFont="1" applyFill="1" applyBorder="1" applyAlignment="1">
      <alignment horizontal="center" vertical="center" textRotation="255" shrinkToFit="1"/>
    </xf>
    <xf numFmtId="0" fontId="13" fillId="0" borderId="18" xfId="1" applyFont="1" applyFill="1" applyBorder="1" applyAlignment="1">
      <alignment horizontal="center" vertical="center" textRotation="255" shrinkToFit="1"/>
    </xf>
    <xf numFmtId="0" fontId="13" fillId="0" borderId="7" xfId="1" applyFont="1" applyFill="1" applyBorder="1" applyAlignment="1">
      <alignment horizontal="center" vertical="center" textRotation="255" shrinkToFit="1"/>
    </xf>
    <xf numFmtId="0" fontId="13" fillId="0" borderId="23" xfId="1" applyFont="1" applyFill="1" applyBorder="1" applyAlignment="1">
      <alignment horizontal="center" vertical="center" textRotation="255" shrinkToFit="1"/>
    </xf>
    <xf numFmtId="0" fontId="22" fillId="0" borderId="26" xfId="0" applyFont="1" applyFill="1" applyBorder="1" applyAlignment="1">
      <alignment horizontal="center" vertical="center" textRotation="255" shrinkToFit="1"/>
    </xf>
    <xf numFmtId="0" fontId="18" fillId="0" borderId="17" xfId="0" applyFont="1" applyBorder="1" applyAlignment="1">
      <alignment horizontal="center" vertical="center" textRotation="255" shrinkToFit="1"/>
    </xf>
    <xf numFmtId="0" fontId="18" fillId="0" borderId="18" xfId="0" applyFont="1" applyBorder="1" applyAlignment="1">
      <alignment horizontal="center" vertical="center" textRotation="255" shrinkToFit="1"/>
    </xf>
    <xf numFmtId="0" fontId="22" fillId="0" borderId="1" xfId="0" applyFont="1" applyFill="1" applyBorder="1" applyAlignment="1">
      <alignment horizontal="center" vertical="center" textRotation="255" shrinkToFit="1"/>
    </xf>
    <xf numFmtId="0" fontId="16" fillId="3" borderId="2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3" fillId="0" borderId="26" xfId="1" applyFont="1" applyFill="1" applyBorder="1" applyAlignment="1">
      <alignment horizontal="center" vertical="center" textRotation="255" wrapText="1"/>
    </xf>
    <xf numFmtId="0" fontId="13" fillId="0" borderId="17" xfId="1" applyFont="1" applyFill="1" applyBorder="1" applyAlignment="1">
      <alignment horizontal="center" vertical="center" textRotation="255" wrapText="1"/>
    </xf>
    <xf numFmtId="0" fontId="13" fillId="0" borderId="22" xfId="1" applyFont="1" applyFill="1" applyBorder="1" applyAlignment="1">
      <alignment horizontal="center" vertical="center" textRotation="255" wrapText="1"/>
    </xf>
    <xf numFmtId="0" fontId="22" fillId="0" borderId="31" xfId="0" applyFont="1" applyFill="1" applyBorder="1" applyAlignment="1">
      <alignment horizontal="center" vertical="center" textRotation="255" wrapText="1"/>
    </xf>
    <xf numFmtId="0" fontId="22" fillId="0" borderId="35" xfId="0" applyFont="1" applyFill="1" applyBorder="1" applyAlignment="1">
      <alignment horizontal="center" vertical="center" textRotation="255" wrapText="1"/>
    </xf>
    <xf numFmtId="0" fontId="13" fillId="0" borderId="4" xfId="1" applyFont="1" applyFill="1" applyBorder="1" applyAlignment="1">
      <alignment horizontal="center" vertical="center" textRotation="255" wrapText="1"/>
    </xf>
    <xf numFmtId="0" fontId="13" fillId="0" borderId="18" xfId="1" applyFont="1" applyFill="1" applyBorder="1" applyAlignment="1">
      <alignment horizontal="center" vertical="center" textRotation="255" wrapText="1"/>
    </xf>
    <xf numFmtId="0" fontId="13" fillId="0" borderId="7" xfId="1" applyFont="1" applyFill="1" applyBorder="1" applyAlignment="1">
      <alignment horizontal="center" vertical="center" textRotation="255" wrapText="1"/>
    </xf>
    <xf numFmtId="0" fontId="13" fillId="0" borderId="23" xfId="1" applyFont="1" applyFill="1" applyBorder="1" applyAlignment="1">
      <alignment horizontal="center" vertical="center" textRotation="255" wrapText="1"/>
    </xf>
    <xf numFmtId="0" fontId="13" fillId="0" borderId="4" xfId="0" applyFont="1" applyFill="1" applyBorder="1" applyAlignment="1">
      <alignment horizontal="center" vertical="center" textRotation="255" wrapText="1"/>
    </xf>
    <xf numFmtId="0" fontId="13" fillId="0" borderId="18" xfId="0" applyFont="1" applyFill="1" applyBorder="1" applyAlignment="1">
      <alignment horizontal="center" vertical="center" textRotation="255" wrapText="1"/>
    </xf>
    <xf numFmtId="0" fontId="13" fillId="0" borderId="23" xfId="0" applyFont="1" applyFill="1" applyBorder="1" applyAlignment="1">
      <alignment horizontal="center" vertical="center" textRotation="255" wrapText="1"/>
    </xf>
    <xf numFmtId="0" fontId="25" fillId="0" borderId="7" xfId="0" applyFont="1" applyBorder="1" applyAlignment="1">
      <alignment horizontal="left" shrinkToFit="1"/>
    </xf>
    <xf numFmtId="0" fontId="25" fillId="0" borderId="0" xfId="0" applyFont="1" applyBorder="1" applyAlignment="1">
      <alignment horizontal="left" shrinkToFit="1"/>
    </xf>
    <xf numFmtId="0" fontId="26" fillId="0" borderId="0" xfId="0" applyFont="1" applyAlignment="1">
      <alignment shrinkToFit="1"/>
    </xf>
    <xf numFmtId="0" fontId="26" fillId="0" borderId="31" xfId="0" applyFont="1" applyBorder="1" applyAlignment="1">
      <alignment shrinkToFit="1"/>
    </xf>
    <xf numFmtId="0" fontId="25" fillId="0" borderId="2" xfId="0" applyFont="1" applyFill="1" applyBorder="1" applyAlignment="1">
      <alignment horizontal="left" shrinkToFit="1"/>
    </xf>
    <xf numFmtId="0" fontId="25" fillId="0" borderId="30" xfId="0" applyFont="1" applyFill="1" applyBorder="1" applyAlignment="1">
      <alignment horizontal="left" shrinkToFit="1"/>
    </xf>
    <xf numFmtId="0" fontId="26" fillId="0" borderId="30" xfId="0" applyFont="1" applyBorder="1" applyAlignment="1">
      <alignment shrinkToFit="1"/>
    </xf>
    <xf numFmtId="0" fontId="26" fillId="0" borderId="3" xfId="0" applyFont="1" applyBorder="1" applyAlignment="1">
      <alignment shrinkToFit="1"/>
    </xf>
    <xf numFmtId="0" fontId="13" fillId="0" borderId="26" xfId="0" applyFont="1" applyFill="1" applyBorder="1" applyAlignment="1">
      <alignment horizontal="center" vertical="center" wrapText="1" readingOrder="1"/>
    </xf>
    <xf numFmtId="0" fontId="13" fillId="0" borderId="17" xfId="0" applyFont="1" applyFill="1" applyBorder="1" applyAlignment="1">
      <alignment horizontal="center" vertical="center" wrapText="1" readingOrder="1"/>
    </xf>
    <xf numFmtId="0" fontId="13" fillId="0" borderId="22" xfId="0" applyFont="1" applyFill="1" applyBorder="1" applyAlignment="1">
      <alignment horizontal="center" vertical="center" wrapText="1" readingOrder="1"/>
    </xf>
    <xf numFmtId="0" fontId="12" fillId="0" borderId="4" xfId="0" applyFont="1" applyFill="1" applyBorder="1" applyAlignment="1">
      <alignment horizontal="center" vertical="center" wrapText="1" readingOrder="1"/>
    </xf>
    <xf numFmtId="0" fontId="12" fillId="0" borderId="18" xfId="0" applyFont="1" applyFill="1" applyBorder="1" applyAlignment="1">
      <alignment horizontal="center" vertical="center" wrapText="1" readingOrder="1"/>
    </xf>
    <xf numFmtId="0" fontId="12" fillId="0" borderId="23" xfId="0" applyFont="1" applyFill="1" applyBorder="1" applyAlignment="1">
      <alignment horizontal="center" vertical="center" wrapText="1" readingOrder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181" fontId="10" fillId="0" borderId="16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182" fontId="12" fillId="2" borderId="2" xfId="0" applyNumberFormat="1" applyFont="1" applyFill="1" applyBorder="1" applyAlignment="1">
      <alignment horizontal="center" vertical="center" shrinkToFit="1"/>
    </xf>
    <xf numFmtId="182" fontId="12" fillId="2" borderId="3" xfId="0" applyNumberFormat="1" applyFont="1" applyFill="1" applyBorder="1" applyAlignment="1">
      <alignment horizontal="center" vertical="center" shrinkToFit="1"/>
    </xf>
    <xf numFmtId="182" fontId="13" fillId="2" borderId="2" xfId="0" applyNumberFormat="1" applyFont="1" applyFill="1" applyBorder="1" applyAlignment="1">
      <alignment horizontal="center" vertical="center" shrinkToFit="1"/>
    </xf>
    <xf numFmtId="182" fontId="13" fillId="2" borderId="3" xfId="0" applyNumberFormat="1" applyFont="1" applyFill="1" applyBorder="1" applyAlignment="1">
      <alignment horizontal="center" vertical="center" shrinkToFit="1"/>
    </xf>
    <xf numFmtId="182" fontId="13" fillId="2" borderId="2" xfId="1" applyNumberFormat="1" applyFont="1" applyFill="1" applyBorder="1" applyAlignment="1">
      <alignment horizontal="center" vertical="center" shrinkToFit="1"/>
    </xf>
    <xf numFmtId="182" fontId="13" fillId="2" borderId="3" xfId="1" applyNumberFormat="1" applyFont="1" applyFill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3" fillId="0" borderId="14" xfId="1" applyFont="1" applyFill="1" applyBorder="1" applyAlignment="1">
      <alignment horizontal="center" vertical="center" textRotation="255" shrinkToFit="1"/>
    </xf>
    <xf numFmtId="179" fontId="13" fillId="0" borderId="11" xfId="1" applyNumberFormat="1" applyFont="1" applyFill="1" applyBorder="1" applyAlignment="1">
      <alignment horizontal="center" vertical="center" shrinkToFit="1"/>
    </xf>
    <xf numFmtId="179" fontId="13" fillId="0" borderId="12" xfId="1" applyNumberFormat="1" applyFont="1" applyFill="1" applyBorder="1" applyAlignment="1">
      <alignment horizontal="center" vertical="center" shrinkToFit="1"/>
    </xf>
    <xf numFmtId="179" fontId="13" fillId="0" borderId="13" xfId="1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textRotation="255" shrinkToFit="1"/>
    </xf>
    <xf numFmtId="180" fontId="13" fillId="0" borderId="11" xfId="0" applyNumberFormat="1" applyFont="1" applyFill="1" applyBorder="1" applyAlignment="1">
      <alignment horizontal="center" vertical="center" shrinkToFit="1"/>
    </xf>
    <xf numFmtId="180" fontId="13" fillId="0" borderId="12" xfId="0" applyNumberFormat="1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textRotation="255" shrinkToFit="1"/>
    </xf>
    <xf numFmtId="0" fontId="13" fillId="0" borderId="17" xfId="0" applyFont="1" applyFill="1" applyBorder="1" applyAlignment="1">
      <alignment horizontal="center" vertical="center" textRotation="255" shrinkToFit="1"/>
    </xf>
    <xf numFmtId="0" fontId="13" fillId="0" borderId="22" xfId="0" applyFont="1" applyFill="1" applyBorder="1" applyAlignment="1">
      <alignment horizontal="center" vertical="center" textRotation="255" shrinkToFit="1"/>
    </xf>
    <xf numFmtId="176" fontId="13" fillId="0" borderId="11" xfId="0" applyNumberFormat="1" applyFont="1" applyFill="1" applyBorder="1" applyAlignment="1">
      <alignment horizontal="center" vertical="center" shrinkToFit="1"/>
    </xf>
    <xf numFmtId="176" fontId="13" fillId="0" borderId="12" xfId="0" applyNumberFormat="1" applyFont="1" applyFill="1" applyBorder="1" applyAlignment="1">
      <alignment horizontal="center" vertical="center" shrinkToFit="1"/>
    </xf>
    <xf numFmtId="176" fontId="13" fillId="0" borderId="13" xfId="0" applyNumberFormat="1" applyFont="1" applyFill="1" applyBorder="1" applyAlignment="1">
      <alignment horizontal="center" vertical="center" shrinkToFit="1"/>
    </xf>
    <xf numFmtId="177" fontId="13" fillId="0" borderId="11" xfId="0" applyNumberFormat="1" applyFont="1" applyFill="1" applyBorder="1" applyAlignment="1">
      <alignment horizontal="center" vertical="center" shrinkToFit="1"/>
    </xf>
    <xf numFmtId="177" fontId="13" fillId="0" borderId="12" xfId="0" applyNumberFormat="1" applyFont="1" applyFill="1" applyBorder="1" applyAlignment="1">
      <alignment horizontal="center" vertical="center" shrinkToFit="1"/>
    </xf>
    <xf numFmtId="177" fontId="13" fillId="0" borderId="13" xfId="0" applyNumberFormat="1" applyFont="1" applyFill="1" applyBorder="1" applyAlignment="1">
      <alignment horizontal="center" vertical="center" shrinkToFit="1"/>
    </xf>
    <xf numFmtId="178" fontId="13" fillId="0" borderId="11" xfId="0" applyNumberFormat="1" applyFont="1" applyFill="1" applyBorder="1" applyAlignment="1">
      <alignment horizontal="center" vertical="center" shrinkToFit="1"/>
    </xf>
    <xf numFmtId="178" fontId="13" fillId="0" borderId="12" xfId="0" applyNumberFormat="1" applyFont="1" applyFill="1" applyBorder="1" applyAlignment="1">
      <alignment horizontal="center" vertical="center" shrinkToFit="1"/>
    </xf>
    <xf numFmtId="178" fontId="13" fillId="0" borderId="13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9">
    <cellStyle name="一般" xfId="0" builtinId="0"/>
    <cellStyle name="一般 2" xfId="2"/>
    <cellStyle name="一般 2 2" xfId="3"/>
    <cellStyle name="一般 2 3" xfId="4"/>
    <cellStyle name="一般 2 4" xfId="5"/>
    <cellStyle name="一般 2_中興102.8~9月食材明細" xfId="6"/>
    <cellStyle name="一般 3" xfId="7"/>
    <cellStyle name="一般 4" xfId="8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AO55"/>
  <sheetViews>
    <sheetView tabSelected="1" topLeftCell="C28" zoomScale="75" workbookViewId="0">
      <selection activeCell="C54" sqref="C54"/>
    </sheetView>
  </sheetViews>
  <sheetFormatPr defaultColWidth="6.125" defaultRowHeight="22.5" customHeight="1" x14ac:dyDescent="0.25"/>
  <cols>
    <col min="1" max="1" width="5" style="1" hidden="1" customWidth="1"/>
    <col min="2" max="2" width="2.625" style="1" hidden="1" customWidth="1"/>
    <col min="3" max="3" width="5.125" style="9" customWidth="1"/>
    <col min="4" max="4" width="17.375" style="1" customWidth="1"/>
    <col min="5" max="5" width="8.75" style="10" customWidth="1"/>
    <col min="6" max="6" width="6.375" style="305" hidden="1" customWidth="1"/>
    <col min="7" max="7" width="15.625" style="1" customWidth="1"/>
    <col min="8" max="8" width="6.375" style="11" hidden="1" customWidth="1"/>
    <col min="9" max="9" width="6.875" style="8" hidden="1" customWidth="1"/>
    <col min="10" max="10" width="5.125" style="9" customWidth="1"/>
    <col min="11" max="11" width="17.375" style="1" customWidth="1"/>
    <col min="12" max="12" width="8.75" style="10" customWidth="1"/>
    <col min="13" max="13" width="6.375" style="1" hidden="1" customWidth="1"/>
    <col min="14" max="14" width="15.625" style="1" customWidth="1"/>
    <col min="15" max="15" width="6.375" style="8" hidden="1" customWidth="1"/>
    <col min="16" max="16" width="7.25" style="8" hidden="1" customWidth="1"/>
    <col min="17" max="17" width="5.125" style="9" customWidth="1"/>
    <col min="18" max="18" width="17.375" style="1" customWidth="1"/>
    <col min="19" max="19" width="8.75" style="10" customWidth="1"/>
    <col min="20" max="20" width="6.375" style="1" hidden="1" customWidth="1"/>
    <col min="21" max="21" width="15.625" style="1" customWidth="1"/>
    <col min="22" max="22" width="6.375" style="8" hidden="1" customWidth="1"/>
    <col min="23" max="23" width="6.875" style="8" hidden="1" customWidth="1"/>
    <col min="24" max="24" width="5.125" style="9" customWidth="1"/>
    <col min="25" max="25" width="17.375" style="1" customWidth="1"/>
    <col min="26" max="26" width="8.75" style="10" customWidth="1"/>
    <col min="27" max="27" width="6.375" style="1" hidden="1" customWidth="1"/>
    <col min="28" max="28" width="15.625" style="1" customWidth="1"/>
    <col min="29" max="29" width="6.375" style="8" hidden="1" customWidth="1"/>
    <col min="30" max="30" width="7.25" style="11" hidden="1" customWidth="1"/>
    <col min="31" max="31" width="5.125" style="9" customWidth="1"/>
    <col min="32" max="32" width="17.375" style="1" customWidth="1"/>
    <col min="33" max="33" width="8.75" style="10" customWidth="1"/>
    <col min="34" max="34" width="6.375" style="1" hidden="1" customWidth="1"/>
    <col min="35" max="35" width="15.625" style="1" customWidth="1"/>
    <col min="36" max="36" width="6.375" style="8" hidden="1" customWidth="1"/>
    <col min="37" max="37" width="0" style="11" hidden="1" customWidth="1"/>
    <col min="38" max="38" width="8.75" style="1" customWidth="1"/>
    <col min="39" max="39" width="6.125" style="1"/>
    <col min="40" max="40" width="0" style="1" hidden="1" customWidth="1"/>
    <col min="41" max="16384" width="6.125" style="1"/>
  </cols>
  <sheetData>
    <row r="1" spans="1:38" ht="18" hidden="1" customHeight="1" x14ac:dyDescent="0.25">
      <c r="C1" s="415" t="s">
        <v>0</v>
      </c>
      <c r="D1" s="2" t="s">
        <v>1</v>
      </c>
      <c r="E1" s="3"/>
      <c r="F1" s="4" t="s">
        <v>2</v>
      </c>
      <c r="G1" s="2" t="s">
        <v>3</v>
      </c>
      <c r="H1" s="5"/>
      <c r="I1" s="6"/>
      <c r="J1" s="417" t="s">
        <v>4</v>
      </c>
      <c r="K1" s="417"/>
      <c r="L1" s="7"/>
    </row>
    <row r="2" spans="1:38" ht="18" hidden="1" customHeight="1" x14ac:dyDescent="0.25">
      <c r="C2" s="415"/>
      <c r="D2" s="2"/>
      <c r="E2" s="3"/>
      <c r="F2" s="12"/>
      <c r="G2" s="13"/>
      <c r="H2" s="5"/>
      <c r="I2" s="6"/>
      <c r="J2" s="418"/>
      <c r="K2" s="419"/>
      <c r="L2" s="7"/>
      <c r="Y2" s="10"/>
    </row>
    <row r="3" spans="1:38" ht="18" hidden="1" customHeight="1" x14ac:dyDescent="0.25">
      <c r="C3" s="415"/>
      <c r="D3" s="2"/>
      <c r="E3" s="3"/>
      <c r="F3" s="12"/>
      <c r="G3" s="13"/>
      <c r="H3" s="5"/>
      <c r="I3" s="6"/>
      <c r="J3" s="418"/>
      <c r="K3" s="419"/>
      <c r="L3" s="7"/>
    </row>
    <row r="4" spans="1:38" ht="18" hidden="1" customHeight="1" x14ac:dyDescent="0.25">
      <c r="C4" s="415"/>
      <c r="D4" s="2"/>
      <c r="E4" s="3"/>
      <c r="F4" s="12"/>
      <c r="G4" s="13"/>
      <c r="H4" s="5"/>
      <c r="I4" s="6"/>
      <c r="J4" s="418"/>
      <c r="K4" s="419"/>
      <c r="L4" s="7"/>
      <c r="Y4" s="10"/>
    </row>
    <row r="5" spans="1:38" ht="18" hidden="1" customHeight="1" x14ac:dyDescent="0.25">
      <c r="C5" s="415"/>
      <c r="D5" s="2"/>
      <c r="E5" s="3"/>
      <c r="F5" s="12"/>
      <c r="G5" s="13"/>
      <c r="H5" s="5"/>
      <c r="I5" s="6"/>
      <c r="J5" s="418"/>
      <c r="K5" s="419"/>
      <c r="L5" s="7"/>
    </row>
    <row r="6" spans="1:38" ht="18" hidden="1" customHeight="1" x14ac:dyDescent="0.25">
      <c r="C6" s="416"/>
      <c r="D6" s="14" t="s">
        <v>5</v>
      </c>
      <c r="E6" s="15"/>
      <c r="F6" s="16">
        <f>SUM(F2:F5)</f>
        <v>0</v>
      </c>
      <c r="G6" s="17">
        <f>SUM(G2:G5)</f>
        <v>0</v>
      </c>
      <c r="H6" s="18"/>
      <c r="I6" s="19"/>
      <c r="J6" s="420">
        <f>SUM(J2:K5)</f>
        <v>0</v>
      </c>
      <c r="K6" s="421"/>
      <c r="L6" s="7"/>
      <c r="M6" s="20"/>
      <c r="N6" s="21"/>
      <c r="O6" s="22"/>
      <c r="P6" s="22"/>
      <c r="Q6" s="23"/>
      <c r="R6" s="21"/>
      <c r="S6" s="24"/>
      <c r="T6" s="21"/>
      <c r="U6" s="21"/>
      <c r="V6" s="22"/>
      <c r="W6" s="22"/>
      <c r="X6" s="23"/>
      <c r="Y6" s="21"/>
      <c r="Z6" s="24"/>
      <c r="AA6" s="21"/>
      <c r="AB6" s="21"/>
      <c r="AC6" s="22"/>
      <c r="AD6" s="25"/>
      <c r="AE6" s="23"/>
      <c r="AF6" s="21"/>
      <c r="AG6" s="24"/>
      <c r="AH6" s="21"/>
      <c r="AI6" s="21"/>
      <c r="AJ6" s="22"/>
    </row>
    <row r="7" spans="1:38" s="26" customFormat="1" ht="30.75" customHeight="1" thickBot="1" x14ac:dyDescent="0.3">
      <c r="B7" s="27"/>
      <c r="C7" s="400" t="s">
        <v>6</v>
      </c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400"/>
      <c r="AA7" s="400"/>
      <c r="AB7" s="400"/>
      <c r="AC7" s="400"/>
      <c r="AD7" s="400"/>
      <c r="AE7" s="400"/>
      <c r="AF7" s="400"/>
      <c r="AG7" s="400"/>
      <c r="AH7" s="400"/>
      <c r="AI7" s="400"/>
      <c r="AJ7" s="28"/>
      <c r="AK7" s="29"/>
    </row>
    <row r="8" spans="1:38" s="31" customFormat="1" ht="24.75" customHeight="1" x14ac:dyDescent="0.25">
      <c r="A8" s="401" t="s">
        <v>7</v>
      </c>
      <c r="B8" s="402"/>
      <c r="C8" s="403" t="s">
        <v>8</v>
      </c>
      <c r="D8" s="406">
        <v>41967</v>
      </c>
      <c r="E8" s="407"/>
      <c r="F8" s="407"/>
      <c r="G8" s="407"/>
      <c r="H8" s="408"/>
      <c r="I8" s="389" t="s">
        <v>9</v>
      </c>
      <c r="J8" s="396" t="s">
        <v>8</v>
      </c>
      <c r="K8" s="409">
        <f>D8+1</f>
        <v>41968</v>
      </c>
      <c r="L8" s="410"/>
      <c r="M8" s="410"/>
      <c r="N8" s="410"/>
      <c r="O8" s="411"/>
      <c r="P8" s="389" t="s">
        <v>10</v>
      </c>
      <c r="Q8" s="396" t="s">
        <v>11</v>
      </c>
      <c r="R8" s="412">
        <f>K8+1</f>
        <v>41969</v>
      </c>
      <c r="S8" s="413"/>
      <c r="T8" s="413"/>
      <c r="U8" s="413"/>
      <c r="V8" s="414"/>
      <c r="W8" s="389" t="s">
        <v>9</v>
      </c>
      <c r="X8" s="392" t="s">
        <v>8</v>
      </c>
      <c r="Y8" s="393">
        <f>R8+1</f>
        <v>41970</v>
      </c>
      <c r="Z8" s="394"/>
      <c r="AA8" s="394"/>
      <c r="AB8" s="394"/>
      <c r="AC8" s="395"/>
      <c r="AD8" s="389" t="s">
        <v>10</v>
      </c>
      <c r="AE8" s="396" t="s">
        <v>12</v>
      </c>
      <c r="AF8" s="397">
        <f>Y8+1</f>
        <v>41971</v>
      </c>
      <c r="AG8" s="398"/>
      <c r="AH8" s="398"/>
      <c r="AI8" s="398"/>
      <c r="AJ8" s="399"/>
      <c r="AK8" s="377" t="s">
        <v>9</v>
      </c>
      <c r="AL8" s="30"/>
    </row>
    <row r="9" spans="1:38" s="31" customFormat="1" ht="21.75" customHeight="1" x14ac:dyDescent="0.25">
      <c r="A9" s="380">
        <v>41057</v>
      </c>
      <c r="B9" s="381"/>
      <c r="C9" s="404"/>
      <c r="D9" s="32" t="s">
        <v>13</v>
      </c>
      <c r="E9" s="32"/>
      <c r="F9" s="32"/>
      <c r="G9" s="382">
        <v>457</v>
      </c>
      <c r="H9" s="383"/>
      <c r="I9" s="390"/>
      <c r="J9" s="328"/>
      <c r="K9" s="32" t="s">
        <v>14</v>
      </c>
      <c r="L9" s="32"/>
      <c r="M9" s="32"/>
      <c r="N9" s="384">
        <f>G9</f>
        <v>457</v>
      </c>
      <c r="O9" s="385"/>
      <c r="P9" s="390"/>
      <c r="Q9" s="328"/>
      <c r="R9" s="32" t="s">
        <v>13</v>
      </c>
      <c r="S9" s="32"/>
      <c r="T9" s="32"/>
      <c r="U9" s="384">
        <f>G9</f>
        <v>457</v>
      </c>
      <c r="V9" s="385"/>
      <c r="W9" s="390"/>
      <c r="X9" s="341"/>
      <c r="Y9" s="33" t="s">
        <v>14</v>
      </c>
      <c r="Z9" s="33"/>
      <c r="AA9" s="33"/>
      <c r="AB9" s="386">
        <f>G9</f>
        <v>457</v>
      </c>
      <c r="AC9" s="387"/>
      <c r="AD9" s="390"/>
      <c r="AE9" s="328"/>
      <c r="AF9" s="32" t="s">
        <v>13</v>
      </c>
      <c r="AG9" s="32"/>
      <c r="AH9" s="32"/>
      <c r="AI9" s="384">
        <f>G9</f>
        <v>457</v>
      </c>
      <c r="AJ9" s="388"/>
      <c r="AK9" s="378"/>
      <c r="AL9" s="30"/>
    </row>
    <row r="10" spans="1:38" s="31" customFormat="1" ht="22.5" customHeight="1" x14ac:dyDescent="0.25">
      <c r="A10" s="34"/>
      <c r="B10" s="35"/>
      <c r="C10" s="405"/>
      <c r="D10" s="32" t="s">
        <v>15</v>
      </c>
      <c r="E10" s="32" t="s">
        <v>16</v>
      </c>
      <c r="F10" s="36" t="s">
        <v>17</v>
      </c>
      <c r="G10" s="37" t="s">
        <v>18</v>
      </c>
      <c r="H10" s="38" t="s">
        <v>19</v>
      </c>
      <c r="I10" s="391"/>
      <c r="J10" s="329"/>
      <c r="K10" s="32" t="s">
        <v>15</v>
      </c>
      <c r="L10" s="32" t="s">
        <v>16</v>
      </c>
      <c r="M10" s="36" t="s">
        <v>17</v>
      </c>
      <c r="N10" s="37" t="s">
        <v>18</v>
      </c>
      <c r="O10" s="38" t="s">
        <v>19</v>
      </c>
      <c r="P10" s="391"/>
      <c r="Q10" s="329"/>
      <c r="R10" s="39" t="s">
        <v>15</v>
      </c>
      <c r="S10" s="32" t="s">
        <v>16</v>
      </c>
      <c r="T10" s="36" t="s">
        <v>17</v>
      </c>
      <c r="U10" s="37" t="s">
        <v>18</v>
      </c>
      <c r="V10" s="38" t="s">
        <v>19</v>
      </c>
      <c r="W10" s="391"/>
      <c r="X10" s="343"/>
      <c r="Y10" s="33" t="s">
        <v>15</v>
      </c>
      <c r="Z10" s="32" t="s">
        <v>16</v>
      </c>
      <c r="AA10" s="36" t="s">
        <v>17</v>
      </c>
      <c r="AB10" s="37" t="s">
        <v>18</v>
      </c>
      <c r="AC10" s="38" t="s">
        <v>19</v>
      </c>
      <c r="AD10" s="391"/>
      <c r="AE10" s="329"/>
      <c r="AF10" s="32" t="s">
        <v>15</v>
      </c>
      <c r="AG10" s="32" t="s">
        <v>16</v>
      </c>
      <c r="AH10" s="36" t="s">
        <v>17</v>
      </c>
      <c r="AI10" s="37" t="s">
        <v>18</v>
      </c>
      <c r="AJ10" s="38" t="s">
        <v>19</v>
      </c>
      <c r="AK10" s="379"/>
      <c r="AL10" s="30"/>
    </row>
    <row r="11" spans="1:38" s="59" customFormat="1" ht="22.5" customHeight="1" x14ac:dyDescent="0.3">
      <c r="A11" s="40"/>
      <c r="B11" s="41"/>
      <c r="C11" s="371" t="s">
        <v>20</v>
      </c>
      <c r="D11" s="42"/>
      <c r="E11" s="43"/>
      <c r="F11" s="43"/>
      <c r="G11" s="44"/>
      <c r="H11" s="45"/>
      <c r="I11" s="46"/>
      <c r="J11" s="374" t="s">
        <v>21</v>
      </c>
      <c r="K11" s="47" t="s">
        <v>22</v>
      </c>
      <c r="L11" s="43" t="s">
        <v>23</v>
      </c>
      <c r="M11" s="48">
        <v>3.2</v>
      </c>
      <c r="N11" s="49">
        <f>M11*$N$9/1000</f>
        <v>1.4624000000000001</v>
      </c>
      <c r="O11" s="45"/>
      <c r="P11" s="45"/>
      <c r="Q11" s="316" t="s">
        <v>24</v>
      </c>
      <c r="R11" s="50" t="s">
        <v>25</v>
      </c>
      <c r="S11" s="48" t="s">
        <v>26</v>
      </c>
      <c r="T11" s="51">
        <v>5</v>
      </c>
      <c r="U11" s="52">
        <f t="shared" ref="U11:U18" si="0">T11*$U$9/1000</f>
        <v>2.2850000000000001</v>
      </c>
      <c r="V11" s="53"/>
      <c r="W11" s="54"/>
      <c r="X11" s="374" t="s">
        <v>27</v>
      </c>
      <c r="Y11" s="42" t="s">
        <v>28</v>
      </c>
      <c r="Z11" s="55" t="s">
        <v>23</v>
      </c>
      <c r="AA11" s="43">
        <v>3.2</v>
      </c>
      <c r="AB11" s="49">
        <f>AA11*$AB$9/1000</f>
        <v>1.4624000000000001</v>
      </c>
      <c r="AC11" s="56"/>
      <c r="AD11" s="45"/>
      <c r="AE11" s="374" t="s">
        <v>29</v>
      </c>
      <c r="AF11" s="47"/>
      <c r="AG11" s="48"/>
      <c r="AH11" s="48"/>
      <c r="AI11" s="49"/>
      <c r="AJ11" s="56"/>
      <c r="AK11" s="57"/>
      <c r="AL11" s="58"/>
    </row>
    <row r="12" spans="1:38" s="59" customFormat="1" ht="22.5" customHeight="1" x14ac:dyDescent="0.3">
      <c r="A12" s="60"/>
      <c r="B12" s="41"/>
      <c r="C12" s="372"/>
      <c r="D12" s="42"/>
      <c r="E12" s="43"/>
      <c r="F12" s="61"/>
      <c r="G12" s="62"/>
      <c r="H12" s="45"/>
      <c r="I12" s="46"/>
      <c r="J12" s="375"/>
      <c r="K12" s="63"/>
      <c r="L12" s="64"/>
      <c r="M12" s="64"/>
      <c r="N12" s="65"/>
      <c r="O12" s="45"/>
      <c r="P12" s="45"/>
      <c r="Q12" s="316"/>
      <c r="R12" s="66" t="s">
        <v>30</v>
      </c>
      <c r="S12" s="55" t="s">
        <v>23</v>
      </c>
      <c r="T12" s="51">
        <v>8</v>
      </c>
      <c r="U12" s="52">
        <f t="shared" si="0"/>
        <v>3.6560000000000001</v>
      </c>
      <c r="V12" s="53"/>
      <c r="W12" s="54"/>
      <c r="X12" s="375"/>
      <c r="Y12" s="42"/>
      <c r="Z12" s="43"/>
      <c r="AA12" s="55"/>
      <c r="AB12" s="49"/>
      <c r="AC12" s="56"/>
      <c r="AD12" s="45"/>
      <c r="AE12" s="375"/>
      <c r="AF12" s="63"/>
      <c r="AG12" s="64"/>
      <c r="AH12" s="64"/>
      <c r="AI12" s="65"/>
      <c r="AJ12" s="56"/>
      <c r="AK12" s="57"/>
      <c r="AL12" s="58"/>
    </row>
    <row r="13" spans="1:38" s="59" customFormat="1" ht="22.5" customHeight="1" x14ac:dyDescent="0.3">
      <c r="A13" s="60"/>
      <c r="B13" s="41"/>
      <c r="C13" s="373"/>
      <c r="D13" s="348" t="s">
        <v>31</v>
      </c>
      <c r="E13" s="349"/>
      <c r="F13" s="349"/>
      <c r="G13" s="350"/>
      <c r="H13" s="45"/>
      <c r="I13" s="46"/>
      <c r="J13" s="376"/>
      <c r="K13" s="67"/>
      <c r="L13" s="39"/>
      <c r="M13" s="67"/>
      <c r="N13" s="68"/>
      <c r="O13" s="45"/>
      <c r="P13" s="45"/>
      <c r="Q13" s="316"/>
      <c r="R13" s="50" t="s">
        <v>32</v>
      </c>
      <c r="S13" s="55" t="s">
        <v>33</v>
      </c>
      <c r="T13" s="51">
        <v>22</v>
      </c>
      <c r="U13" s="52">
        <f t="shared" si="0"/>
        <v>10.054</v>
      </c>
      <c r="V13" s="53"/>
      <c r="W13" s="54"/>
      <c r="X13" s="376"/>
      <c r="Y13" s="69"/>
      <c r="Z13" s="43"/>
      <c r="AA13" s="70"/>
      <c r="AB13" s="71"/>
      <c r="AC13" s="72"/>
      <c r="AD13" s="45"/>
      <c r="AE13" s="376"/>
      <c r="AF13" s="348" t="s">
        <v>31</v>
      </c>
      <c r="AG13" s="349"/>
      <c r="AH13" s="349"/>
      <c r="AI13" s="350"/>
      <c r="AJ13" s="73"/>
      <c r="AK13" s="57"/>
      <c r="AL13" s="58"/>
    </row>
    <row r="14" spans="1:38" s="59" customFormat="1" ht="22.5" customHeight="1" x14ac:dyDescent="0.4">
      <c r="A14" s="74"/>
      <c r="B14" s="35"/>
      <c r="C14" s="351" t="s">
        <v>34</v>
      </c>
      <c r="D14" s="75" t="s">
        <v>35</v>
      </c>
      <c r="E14" s="76" t="s">
        <v>33</v>
      </c>
      <c r="F14" s="76">
        <v>46</v>
      </c>
      <c r="G14" s="77">
        <f>F14*$G$9/1000</f>
        <v>21.021999999999998</v>
      </c>
      <c r="H14" s="78"/>
      <c r="I14" s="79"/>
      <c r="J14" s="354" t="s">
        <v>36</v>
      </c>
      <c r="K14" s="75" t="s">
        <v>37</v>
      </c>
      <c r="L14" s="64" t="s">
        <v>38</v>
      </c>
      <c r="M14" s="80">
        <v>1</v>
      </c>
      <c r="N14" s="81">
        <f>M14*$N$9+3</f>
        <v>460</v>
      </c>
      <c r="O14" s="55"/>
      <c r="P14" s="54"/>
      <c r="Q14" s="316"/>
      <c r="R14" s="66" t="s">
        <v>39</v>
      </c>
      <c r="S14" s="55" t="s">
        <v>40</v>
      </c>
      <c r="T14" s="51">
        <v>3</v>
      </c>
      <c r="U14" s="52">
        <f t="shared" si="0"/>
        <v>1.371</v>
      </c>
      <c r="V14" s="45"/>
      <c r="W14" s="54"/>
      <c r="X14" s="356" t="s">
        <v>41</v>
      </c>
      <c r="Y14" s="82" t="s">
        <v>42</v>
      </c>
      <c r="Z14" s="83" t="s">
        <v>43</v>
      </c>
      <c r="AA14" s="84">
        <v>25</v>
      </c>
      <c r="AB14" s="85">
        <f>AA14*$AB$9/1000</f>
        <v>11.425000000000001</v>
      </c>
      <c r="AC14" s="55"/>
      <c r="AD14" s="54"/>
      <c r="AE14" s="360" t="s">
        <v>44</v>
      </c>
      <c r="AF14" s="86" t="s">
        <v>45</v>
      </c>
      <c r="AG14" s="87" t="s">
        <v>46</v>
      </c>
      <c r="AH14" s="88">
        <v>40</v>
      </c>
      <c r="AI14" s="85">
        <f>AH14*$AI$9/1000</f>
        <v>18.28</v>
      </c>
      <c r="AJ14" s="89"/>
      <c r="AK14" s="90"/>
      <c r="AL14" s="58"/>
    </row>
    <row r="15" spans="1:38" s="59" customFormat="1" ht="22.5" customHeight="1" x14ac:dyDescent="0.4">
      <c r="A15" s="91"/>
      <c r="B15" s="92"/>
      <c r="C15" s="352"/>
      <c r="D15" s="75" t="s">
        <v>47</v>
      </c>
      <c r="E15" s="76" t="s">
        <v>48</v>
      </c>
      <c r="F15" s="76">
        <v>27</v>
      </c>
      <c r="G15" s="77">
        <f>F15*$G$9/1000</f>
        <v>12.339</v>
      </c>
      <c r="H15" s="78"/>
      <c r="I15" s="79"/>
      <c r="J15" s="354"/>
      <c r="K15" s="93" t="s">
        <v>49</v>
      </c>
      <c r="L15" s="94" t="s">
        <v>50</v>
      </c>
      <c r="M15" s="76">
        <v>5</v>
      </c>
      <c r="N15" s="85">
        <f>M15*$N$9/1000</f>
        <v>2.2850000000000001</v>
      </c>
      <c r="O15" s="55"/>
      <c r="P15" s="54"/>
      <c r="Q15" s="316"/>
      <c r="R15" s="50" t="s">
        <v>51</v>
      </c>
      <c r="S15" s="55" t="s">
        <v>52</v>
      </c>
      <c r="T15" s="51">
        <v>5</v>
      </c>
      <c r="U15" s="52">
        <f t="shared" si="0"/>
        <v>2.2850000000000001</v>
      </c>
      <c r="V15" s="45"/>
      <c r="W15" s="54"/>
      <c r="X15" s="357"/>
      <c r="Y15" s="363" t="s">
        <v>53</v>
      </c>
      <c r="Z15" s="364"/>
      <c r="AA15" s="365"/>
      <c r="AB15" s="366"/>
      <c r="AC15" s="55"/>
      <c r="AD15" s="54"/>
      <c r="AE15" s="361"/>
      <c r="AF15" s="86" t="s">
        <v>54</v>
      </c>
      <c r="AG15" s="64" t="s">
        <v>55</v>
      </c>
      <c r="AH15" s="88">
        <v>45</v>
      </c>
      <c r="AI15" s="85">
        <f>AH15*$AI$9/1000</f>
        <v>20.565000000000001</v>
      </c>
      <c r="AJ15" s="95"/>
      <c r="AK15" s="90"/>
      <c r="AL15" s="58"/>
    </row>
    <row r="16" spans="1:38" s="59" customFormat="1" ht="22.5" customHeight="1" x14ac:dyDescent="0.4">
      <c r="A16" s="40"/>
      <c r="B16" s="96"/>
      <c r="C16" s="352"/>
      <c r="D16" s="75" t="s">
        <v>56</v>
      </c>
      <c r="E16" s="76" t="s">
        <v>57</v>
      </c>
      <c r="F16" s="76">
        <v>5</v>
      </c>
      <c r="G16" s="77">
        <f>F16*$G$9/1000</f>
        <v>2.2850000000000001</v>
      </c>
      <c r="H16" s="64"/>
      <c r="I16" s="79"/>
      <c r="J16" s="354"/>
      <c r="K16" s="75" t="s">
        <v>58</v>
      </c>
      <c r="L16" s="64" t="s">
        <v>33</v>
      </c>
      <c r="M16" s="76">
        <v>1</v>
      </c>
      <c r="N16" s="49">
        <f>M16*$N$9/1000</f>
        <v>0.45700000000000002</v>
      </c>
      <c r="O16" s="97"/>
      <c r="P16" s="54"/>
      <c r="Q16" s="316"/>
      <c r="R16" s="50" t="s">
        <v>42</v>
      </c>
      <c r="S16" s="55" t="s">
        <v>43</v>
      </c>
      <c r="T16" s="51">
        <v>10</v>
      </c>
      <c r="U16" s="52">
        <f t="shared" si="0"/>
        <v>4.57</v>
      </c>
      <c r="V16" s="45"/>
      <c r="W16" s="54"/>
      <c r="X16" s="357"/>
      <c r="Y16" s="98" t="s">
        <v>59</v>
      </c>
      <c r="Z16" s="87" t="s">
        <v>46</v>
      </c>
      <c r="AA16" s="83">
        <v>45</v>
      </c>
      <c r="AB16" s="85">
        <f>AA16*$AB$9/1000</f>
        <v>20.565000000000001</v>
      </c>
      <c r="AC16" s="55"/>
      <c r="AD16" s="54"/>
      <c r="AE16" s="361"/>
      <c r="AF16" s="99" t="s">
        <v>60</v>
      </c>
      <c r="AG16" s="88" t="s">
        <v>61</v>
      </c>
      <c r="AH16" s="88">
        <v>5</v>
      </c>
      <c r="AI16" s="85">
        <f>AH16*$AI$9/1000</f>
        <v>2.2850000000000001</v>
      </c>
      <c r="AJ16" s="95"/>
      <c r="AK16" s="90"/>
      <c r="AL16" s="58"/>
    </row>
    <row r="17" spans="1:38" s="59" customFormat="1" ht="22.5" customHeight="1" x14ac:dyDescent="0.4">
      <c r="A17" s="60"/>
      <c r="B17" s="100"/>
      <c r="C17" s="352"/>
      <c r="D17" s="75" t="s">
        <v>62</v>
      </c>
      <c r="E17" s="76" t="s">
        <v>63</v>
      </c>
      <c r="F17" s="76">
        <v>1</v>
      </c>
      <c r="G17" s="101">
        <f>F17*$G$9/1000</f>
        <v>0.45700000000000002</v>
      </c>
      <c r="H17" s="64"/>
      <c r="I17" s="79"/>
      <c r="J17" s="354"/>
      <c r="K17" s="102"/>
      <c r="L17" s="78"/>
      <c r="M17" s="78"/>
      <c r="N17" s="49"/>
      <c r="O17" s="97"/>
      <c r="P17" s="54"/>
      <c r="Q17" s="316"/>
      <c r="R17" s="50" t="s">
        <v>64</v>
      </c>
      <c r="S17" s="55" t="s">
        <v>55</v>
      </c>
      <c r="T17" s="51">
        <v>8</v>
      </c>
      <c r="U17" s="52">
        <f t="shared" si="0"/>
        <v>3.6560000000000001</v>
      </c>
      <c r="V17" s="53"/>
      <c r="W17" s="54"/>
      <c r="X17" s="357"/>
      <c r="Y17" s="103" t="s">
        <v>64</v>
      </c>
      <c r="Z17" s="104" t="s">
        <v>55</v>
      </c>
      <c r="AA17" s="83">
        <v>10</v>
      </c>
      <c r="AB17" s="85">
        <f>AA17*$AB$9/1000</f>
        <v>4.57</v>
      </c>
      <c r="AC17" s="55"/>
      <c r="AD17" s="54"/>
      <c r="AE17" s="361"/>
      <c r="AF17" s="50"/>
      <c r="AG17" s="55"/>
      <c r="AH17" s="51"/>
      <c r="AI17" s="49"/>
      <c r="AJ17" s="105"/>
      <c r="AK17" s="90"/>
      <c r="AL17" s="58"/>
    </row>
    <row r="18" spans="1:38" s="59" customFormat="1" ht="22.5" customHeight="1" x14ac:dyDescent="0.4">
      <c r="A18" s="60"/>
      <c r="B18" s="35"/>
      <c r="C18" s="352"/>
      <c r="D18" s="75"/>
      <c r="E18" s="76"/>
      <c r="F18" s="76"/>
      <c r="G18" s="101"/>
      <c r="H18" s="64"/>
      <c r="I18" s="79"/>
      <c r="J18" s="354"/>
      <c r="K18" s="106"/>
      <c r="L18" s="107"/>
      <c r="M18" s="107"/>
      <c r="N18" s="49"/>
      <c r="O18" s="97"/>
      <c r="P18" s="54"/>
      <c r="Q18" s="316"/>
      <c r="R18" s="50" t="s">
        <v>65</v>
      </c>
      <c r="S18" s="55" t="s">
        <v>55</v>
      </c>
      <c r="T18" s="51">
        <v>8</v>
      </c>
      <c r="U18" s="52">
        <f t="shared" si="0"/>
        <v>3.6560000000000001</v>
      </c>
      <c r="V18" s="53"/>
      <c r="W18" s="54"/>
      <c r="X18" s="357"/>
      <c r="Y18" s="82" t="s">
        <v>66</v>
      </c>
      <c r="Z18" s="83" t="s">
        <v>55</v>
      </c>
      <c r="AA18" s="83">
        <v>8</v>
      </c>
      <c r="AB18" s="85">
        <f>AA18*$AB$9/1000</f>
        <v>3.6560000000000001</v>
      </c>
      <c r="AC18" s="55"/>
      <c r="AD18" s="54"/>
      <c r="AE18" s="361"/>
      <c r="AF18" s="50"/>
      <c r="AG18" s="108"/>
      <c r="AH18" s="95"/>
      <c r="AI18" s="65"/>
      <c r="AJ18" s="105"/>
      <c r="AK18" s="90"/>
      <c r="AL18" s="58"/>
    </row>
    <row r="19" spans="1:38" s="59" customFormat="1" ht="22.5" customHeight="1" x14ac:dyDescent="0.3">
      <c r="A19" s="40"/>
      <c r="B19" s="35"/>
      <c r="C19" s="352"/>
      <c r="D19" s="63"/>
      <c r="E19" s="64"/>
      <c r="F19" s="64"/>
      <c r="G19" s="109"/>
      <c r="H19" s="110"/>
      <c r="I19" s="79"/>
      <c r="J19" s="354"/>
      <c r="K19" s="75"/>
      <c r="L19" s="64"/>
      <c r="M19" s="76"/>
      <c r="N19" s="111"/>
      <c r="O19" s="53"/>
      <c r="P19" s="54"/>
      <c r="Q19" s="316"/>
      <c r="R19" s="66" t="s">
        <v>67</v>
      </c>
      <c r="S19" s="55" t="s">
        <v>68</v>
      </c>
      <c r="T19" s="51">
        <v>15</v>
      </c>
      <c r="U19" s="112">
        <f>T19*$U$9/1000/1.8</f>
        <v>3.8083333333333336</v>
      </c>
      <c r="V19" s="113"/>
      <c r="W19" s="54"/>
      <c r="X19" s="358"/>
      <c r="Y19" s="114" t="s">
        <v>69</v>
      </c>
      <c r="Z19" s="115" t="s">
        <v>57</v>
      </c>
      <c r="AA19" s="83">
        <v>7</v>
      </c>
      <c r="AB19" s="85">
        <f>AA19*$AB$9/1000</f>
        <v>3.1989999999999998</v>
      </c>
      <c r="AC19" s="97"/>
      <c r="AD19" s="54"/>
      <c r="AE19" s="361"/>
      <c r="AF19" s="116"/>
      <c r="AG19" s="43"/>
      <c r="AH19" s="117"/>
      <c r="AI19" s="118"/>
      <c r="AJ19" s="105"/>
      <c r="AK19" s="90"/>
      <c r="AL19" s="58"/>
    </row>
    <row r="20" spans="1:38" s="31" customFormat="1" ht="22.5" customHeight="1" x14ac:dyDescent="0.3">
      <c r="A20" s="74"/>
      <c r="B20" s="35"/>
      <c r="C20" s="353"/>
      <c r="D20" s="119" t="s">
        <v>5</v>
      </c>
      <c r="E20" s="120">
        <f>SUM(E14:E19)</f>
        <v>0</v>
      </c>
      <c r="F20" s="120">
        <f>SUM(F14:F19)</f>
        <v>79</v>
      </c>
      <c r="G20" s="121">
        <f>SUM(G14:G18)</f>
        <v>36.103000000000002</v>
      </c>
      <c r="H20" s="122"/>
      <c r="I20" s="110"/>
      <c r="J20" s="355"/>
      <c r="K20" s="119" t="s">
        <v>5</v>
      </c>
      <c r="L20" s="119"/>
      <c r="M20" s="123">
        <f>SUM(M14:M19)</f>
        <v>7</v>
      </c>
      <c r="N20" s="124">
        <f>SUM(N14:N18)</f>
        <v>462.74200000000002</v>
      </c>
      <c r="O20" s="125"/>
      <c r="P20" s="45"/>
      <c r="Q20" s="316"/>
      <c r="R20" s="126" t="s">
        <v>5</v>
      </c>
      <c r="S20" s="126"/>
      <c r="T20" s="127">
        <f>SUM(T11:T19)</f>
        <v>84</v>
      </c>
      <c r="U20" s="128">
        <f>SUM(U11:U19)</f>
        <v>35.341333333333331</v>
      </c>
      <c r="V20" s="125"/>
      <c r="W20" s="45"/>
      <c r="X20" s="359"/>
      <c r="Y20" s="367" t="s">
        <v>70</v>
      </c>
      <c r="Z20" s="368"/>
      <c r="AA20" s="369"/>
      <c r="AB20" s="370"/>
      <c r="AC20" s="129"/>
      <c r="AD20" s="45"/>
      <c r="AE20" s="362"/>
      <c r="AF20" s="130" t="s">
        <v>5</v>
      </c>
      <c r="AG20" s="130"/>
      <c r="AH20" s="130">
        <f>SUM(AH11:AH19)</f>
        <v>90</v>
      </c>
      <c r="AI20" s="128">
        <f>SUM(AI11:AI18)</f>
        <v>41.129999999999995</v>
      </c>
      <c r="AJ20" s="131"/>
      <c r="AK20" s="57"/>
      <c r="AL20" s="30"/>
    </row>
    <row r="21" spans="1:38" s="59" customFormat="1" ht="22.5" customHeight="1" x14ac:dyDescent="0.3">
      <c r="A21" s="132"/>
      <c r="B21" s="35"/>
      <c r="C21" s="337" t="s">
        <v>71</v>
      </c>
      <c r="D21" s="50" t="s">
        <v>42</v>
      </c>
      <c r="E21" s="51" t="s">
        <v>43</v>
      </c>
      <c r="F21" s="76">
        <v>43</v>
      </c>
      <c r="G21" s="77">
        <f>F21*$G$9/1000</f>
        <v>19.651</v>
      </c>
      <c r="H21" s="64"/>
      <c r="I21" s="79"/>
      <c r="J21" s="339" t="s">
        <v>72</v>
      </c>
      <c r="K21" s="133" t="s">
        <v>73</v>
      </c>
      <c r="L21" s="134" t="s">
        <v>74</v>
      </c>
      <c r="M21" s="135">
        <v>70</v>
      </c>
      <c r="N21" s="136">
        <f>M21*$N$9/1000/2</f>
        <v>15.994999999999999</v>
      </c>
      <c r="O21" s="45"/>
      <c r="P21" s="54"/>
      <c r="Q21" s="340" t="s">
        <v>75</v>
      </c>
      <c r="R21" s="63" t="s">
        <v>76</v>
      </c>
      <c r="S21" s="64" t="s">
        <v>77</v>
      </c>
      <c r="T21" s="51">
        <v>20</v>
      </c>
      <c r="U21" s="52">
        <f t="shared" ref="U21:U27" si="1">T21*$U$9/1000</f>
        <v>9.14</v>
      </c>
      <c r="V21" s="72"/>
      <c r="W21" s="54"/>
      <c r="X21" s="339" t="s">
        <v>78</v>
      </c>
      <c r="Y21" s="137" t="s">
        <v>79</v>
      </c>
      <c r="Z21" s="64" t="s">
        <v>80</v>
      </c>
      <c r="AA21" s="76">
        <v>27</v>
      </c>
      <c r="AB21" s="85">
        <f>AA21*$AB$9/1000</f>
        <v>12.339</v>
      </c>
      <c r="AC21" s="138"/>
      <c r="AD21" s="54"/>
      <c r="AE21" s="316" t="s">
        <v>81</v>
      </c>
      <c r="AF21" s="137" t="s">
        <v>82</v>
      </c>
      <c r="AG21" s="64" t="s">
        <v>83</v>
      </c>
      <c r="AH21" s="76">
        <v>15</v>
      </c>
      <c r="AI21" s="85">
        <f>AH21*$AI$9/1000</f>
        <v>6.8550000000000004</v>
      </c>
      <c r="AJ21" s="139"/>
      <c r="AK21" s="90"/>
      <c r="AL21" s="58"/>
    </row>
    <row r="22" spans="1:38" s="59" customFormat="1" ht="22.5" customHeight="1" x14ac:dyDescent="0.4">
      <c r="A22" s="60"/>
      <c r="B22" s="140"/>
      <c r="C22" s="338"/>
      <c r="D22" s="50" t="s">
        <v>84</v>
      </c>
      <c r="E22" s="51" t="s">
        <v>85</v>
      </c>
      <c r="F22" s="76">
        <v>6</v>
      </c>
      <c r="G22" s="77">
        <f>F22*$G$9/1000</f>
        <v>2.742</v>
      </c>
      <c r="H22" s="64"/>
      <c r="I22" s="79"/>
      <c r="J22" s="339"/>
      <c r="K22" s="133" t="s">
        <v>86</v>
      </c>
      <c r="L22" s="87" t="s">
        <v>87</v>
      </c>
      <c r="M22" s="135">
        <v>3</v>
      </c>
      <c r="N22" s="85">
        <f>M22*$N$9/1000</f>
        <v>1.371</v>
      </c>
      <c r="O22" s="45"/>
      <c r="P22" s="54"/>
      <c r="Q22" s="341"/>
      <c r="R22" s="141" t="s">
        <v>88</v>
      </c>
      <c r="S22" s="64" t="s">
        <v>77</v>
      </c>
      <c r="T22" s="51">
        <v>30</v>
      </c>
      <c r="U22" s="52">
        <f t="shared" si="1"/>
        <v>13.71</v>
      </c>
      <c r="V22" s="72"/>
      <c r="W22" s="54"/>
      <c r="X22" s="339"/>
      <c r="Y22" s="142" t="s">
        <v>89</v>
      </c>
      <c r="Z22" s="143" t="s">
        <v>90</v>
      </c>
      <c r="AA22" s="76">
        <v>1</v>
      </c>
      <c r="AB22" s="49">
        <f>AA22*$AB$9/1000</f>
        <v>0.45700000000000002</v>
      </c>
      <c r="AC22" s="138"/>
      <c r="AD22" s="54"/>
      <c r="AE22" s="316"/>
      <c r="AF22" s="137" t="s">
        <v>91</v>
      </c>
      <c r="AG22" s="64" t="s">
        <v>55</v>
      </c>
      <c r="AH22" s="76">
        <v>27</v>
      </c>
      <c r="AI22" s="85">
        <f>AH22*$AI$9/1000</f>
        <v>12.339</v>
      </c>
      <c r="AJ22" s="144"/>
      <c r="AK22" s="90"/>
      <c r="AL22" s="58"/>
    </row>
    <row r="23" spans="1:38" s="59" customFormat="1" ht="22.5" customHeight="1" x14ac:dyDescent="0.4">
      <c r="A23" s="132"/>
      <c r="B23" s="96"/>
      <c r="C23" s="338"/>
      <c r="D23" s="145" t="s">
        <v>64</v>
      </c>
      <c r="E23" s="146" t="s">
        <v>55</v>
      </c>
      <c r="F23" s="76">
        <v>30</v>
      </c>
      <c r="G23" s="77">
        <f>F23*$G$9/1000</f>
        <v>13.71</v>
      </c>
      <c r="H23" s="64"/>
      <c r="I23" s="79"/>
      <c r="J23" s="339"/>
      <c r="K23" s="133" t="s">
        <v>92</v>
      </c>
      <c r="L23" s="87" t="s">
        <v>55</v>
      </c>
      <c r="M23" s="135">
        <v>1</v>
      </c>
      <c r="N23" s="49">
        <f>M23*$N$9/1000</f>
        <v>0.45700000000000002</v>
      </c>
      <c r="O23" s="45"/>
      <c r="P23" s="54"/>
      <c r="Q23" s="341"/>
      <c r="R23" s="75" t="s">
        <v>93</v>
      </c>
      <c r="S23" s="64" t="s">
        <v>94</v>
      </c>
      <c r="T23" s="51">
        <v>15</v>
      </c>
      <c r="U23" s="52">
        <f t="shared" si="1"/>
        <v>6.8550000000000004</v>
      </c>
      <c r="V23" s="72"/>
      <c r="W23" s="54"/>
      <c r="X23" s="339"/>
      <c r="Y23" s="137" t="s">
        <v>95</v>
      </c>
      <c r="Z23" s="64" t="s">
        <v>55</v>
      </c>
      <c r="AA23" s="76">
        <v>12</v>
      </c>
      <c r="AB23" s="85">
        <f>AA23*$AB$9/1000</f>
        <v>5.484</v>
      </c>
      <c r="AC23" s="138"/>
      <c r="AD23" s="54"/>
      <c r="AE23" s="316"/>
      <c r="AF23" s="75" t="s">
        <v>86</v>
      </c>
      <c r="AG23" s="87" t="s">
        <v>87</v>
      </c>
      <c r="AH23" s="76">
        <v>3</v>
      </c>
      <c r="AI23" s="85">
        <f>AH23*$AI$9/1000</f>
        <v>1.371</v>
      </c>
      <c r="AJ23" s="147"/>
      <c r="AK23" s="90"/>
      <c r="AL23" s="58"/>
    </row>
    <row r="24" spans="1:38" s="59" customFormat="1" ht="22.5" customHeight="1" x14ac:dyDescent="0.3">
      <c r="A24" s="91"/>
      <c r="B24" s="41"/>
      <c r="C24" s="338"/>
      <c r="D24" s="137" t="s">
        <v>92</v>
      </c>
      <c r="E24" s="76" t="s">
        <v>55</v>
      </c>
      <c r="F24" s="76">
        <v>1</v>
      </c>
      <c r="G24" s="101">
        <f>F24*$G$9/1000</f>
        <v>0.45700000000000002</v>
      </c>
      <c r="H24" s="64"/>
      <c r="I24" s="79"/>
      <c r="J24" s="339"/>
      <c r="K24" s="148" t="s">
        <v>96</v>
      </c>
      <c r="L24" s="55" t="s">
        <v>63</v>
      </c>
      <c r="M24" s="55">
        <v>2</v>
      </c>
      <c r="N24" s="85">
        <f>M24*$N$9/1000</f>
        <v>0.91400000000000003</v>
      </c>
      <c r="O24" s="45"/>
      <c r="P24" s="54"/>
      <c r="Q24" s="341"/>
      <c r="R24" s="75" t="s">
        <v>97</v>
      </c>
      <c r="S24" s="64" t="s">
        <v>98</v>
      </c>
      <c r="T24" s="51">
        <v>8</v>
      </c>
      <c r="U24" s="52">
        <f t="shared" si="1"/>
        <v>3.6560000000000001</v>
      </c>
      <c r="V24" s="72"/>
      <c r="W24" s="54"/>
      <c r="X24" s="339"/>
      <c r="Y24" s="137" t="s">
        <v>99</v>
      </c>
      <c r="Z24" s="64" t="s">
        <v>77</v>
      </c>
      <c r="AA24" s="76">
        <v>20</v>
      </c>
      <c r="AB24" s="85">
        <f>AA24*$AB$9/1000</f>
        <v>9.14</v>
      </c>
      <c r="AC24" s="138"/>
      <c r="AD24" s="54"/>
      <c r="AE24" s="316"/>
      <c r="AF24" s="137" t="s">
        <v>84</v>
      </c>
      <c r="AG24" s="64" t="s">
        <v>85</v>
      </c>
      <c r="AH24" s="76">
        <v>5</v>
      </c>
      <c r="AI24" s="85">
        <f>AH24*$AI$9/1000</f>
        <v>2.2850000000000001</v>
      </c>
      <c r="AJ24" s="147"/>
      <c r="AK24" s="90"/>
      <c r="AL24" s="58"/>
    </row>
    <row r="25" spans="1:38" s="59" customFormat="1" ht="22.5" customHeight="1" x14ac:dyDescent="0.4">
      <c r="A25" s="132"/>
      <c r="B25" s="149"/>
      <c r="C25" s="338"/>
      <c r="D25" s="137"/>
      <c r="E25" s="76"/>
      <c r="F25" s="76"/>
      <c r="G25" s="101"/>
      <c r="H25" s="64"/>
      <c r="I25" s="79"/>
      <c r="J25" s="339"/>
      <c r="K25" s="75"/>
      <c r="L25" s="134"/>
      <c r="M25" s="78"/>
      <c r="N25" s="44"/>
      <c r="O25" s="45"/>
      <c r="P25" s="54"/>
      <c r="Q25" s="341"/>
      <c r="R25" s="75" t="s">
        <v>100</v>
      </c>
      <c r="S25" s="64" t="s">
        <v>63</v>
      </c>
      <c r="T25" s="51">
        <v>1</v>
      </c>
      <c r="U25" s="150">
        <f t="shared" si="1"/>
        <v>0.45700000000000002</v>
      </c>
      <c r="V25" s="72"/>
      <c r="W25" s="54"/>
      <c r="X25" s="339"/>
      <c r="Y25" s="75"/>
      <c r="Z25" s="134"/>
      <c r="AA25" s="78"/>
      <c r="AB25" s="49"/>
      <c r="AC25" s="138"/>
      <c r="AD25" s="54"/>
      <c r="AE25" s="316"/>
      <c r="AF25" s="137" t="s">
        <v>95</v>
      </c>
      <c r="AG25" s="64" t="s">
        <v>55</v>
      </c>
      <c r="AH25" s="76">
        <v>5</v>
      </c>
      <c r="AI25" s="85">
        <f>AH25*$AI$9/1000</f>
        <v>2.2850000000000001</v>
      </c>
      <c r="AJ25" s="147"/>
      <c r="AK25" s="90"/>
      <c r="AL25" s="58"/>
    </row>
    <row r="26" spans="1:38" s="59" customFormat="1" ht="22.5" customHeight="1" x14ac:dyDescent="0.4">
      <c r="A26" s="40"/>
      <c r="B26" s="149"/>
      <c r="C26" s="338"/>
      <c r="D26" s="151"/>
      <c r="E26" s="78"/>
      <c r="F26" s="78"/>
      <c r="G26" s="152"/>
      <c r="H26" s="64"/>
      <c r="I26" s="79"/>
      <c r="J26" s="339"/>
      <c r="K26" s="153"/>
      <c r="L26" s="154"/>
      <c r="M26" s="155"/>
      <c r="N26" s="71"/>
      <c r="O26" s="45"/>
      <c r="P26" s="54"/>
      <c r="Q26" s="341"/>
      <c r="R26" s="156" t="s">
        <v>101</v>
      </c>
      <c r="S26" s="157" t="s">
        <v>63</v>
      </c>
      <c r="T26" s="158">
        <v>0.5</v>
      </c>
      <c r="U26" s="150">
        <f t="shared" si="1"/>
        <v>0.22850000000000001</v>
      </c>
      <c r="V26" s="72"/>
      <c r="W26" s="54"/>
      <c r="X26" s="339"/>
      <c r="Y26" s="153"/>
      <c r="Z26" s="154"/>
      <c r="AA26" s="155"/>
      <c r="AB26" s="159"/>
      <c r="AC26" s="45"/>
      <c r="AD26" s="54"/>
      <c r="AE26" s="316"/>
      <c r="AF26" s="151"/>
      <c r="AG26" s="78"/>
      <c r="AH26" s="78"/>
      <c r="AI26" s="160"/>
      <c r="AJ26" s="161"/>
      <c r="AK26" s="90"/>
      <c r="AL26" s="58"/>
    </row>
    <row r="27" spans="1:38" s="59" customFormat="1" ht="22.5" customHeight="1" x14ac:dyDescent="0.4">
      <c r="A27" s="132"/>
      <c r="B27" s="149"/>
      <c r="C27" s="338"/>
      <c r="D27" s="141"/>
      <c r="E27" s="64"/>
      <c r="F27" s="64"/>
      <c r="G27" s="109"/>
      <c r="H27" s="110"/>
      <c r="I27" s="79"/>
      <c r="J27" s="339"/>
      <c r="K27" s="153"/>
      <c r="L27" s="154"/>
      <c r="M27" s="64"/>
      <c r="N27" s="71"/>
      <c r="O27" s="45"/>
      <c r="P27" s="54"/>
      <c r="Q27" s="342"/>
      <c r="R27" s="162" t="s">
        <v>92</v>
      </c>
      <c r="S27" s="163" t="s">
        <v>55</v>
      </c>
      <c r="T27" s="163">
        <v>1</v>
      </c>
      <c r="U27" s="150">
        <f t="shared" si="1"/>
        <v>0.45700000000000002</v>
      </c>
      <c r="V27" s="56"/>
      <c r="W27" s="54"/>
      <c r="X27" s="339"/>
      <c r="Y27" s="153"/>
      <c r="Z27" s="154"/>
      <c r="AA27" s="64"/>
      <c r="AB27" s="164"/>
      <c r="AC27" s="165"/>
      <c r="AD27" s="54"/>
      <c r="AE27" s="316"/>
      <c r="AF27" s="141"/>
      <c r="AG27" s="64"/>
      <c r="AH27" s="64"/>
      <c r="AI27" s="166"/>
      <c r="AJ27" s="167"/>
      <c r="AK27" s="90"/>
      <c r="AL27" s="58"/>
    </row>
    <row r="28" spans="1:38" s="31" customFormat="1" ht="22.5" customHeight="1" x14ac:dyDescent="0.25">
      <c r="A28" s="60"/>
      <c r="B28" s="149"/>
      <c r="C28" s="338"/>
      <c r="D28" s="110" t="s">
        <v>5</v>
      </c>
      <c r="E28" s="110">
        <f>SUM(E21:E27)</f>
        <v>0</v>
      </c>
      <c r="F28" s="110">
        <f>SUM(F21:F27)</f>
        <v>80</v>
      </c>
      <c r="G28" s="121">
        <f>SUM(G21:G26)</f>
        <v>36.56</v>
      </c>
      <c r="H28" s="168"/>
      <c r="I28" s="110"/>
      <c r="J28" s="339"/>
      <c r="K28" s="120" t="s">
        <v>5</v>
      </c>
      <c r="L28" s="120"/>
      <c r="M28" s="120">
        <f>SUM(M21:M27)</f>
        <v>76</v>
      </c>
      <c r="N28" s="125">
        <f>SUM(N21:N26)</f>
        <v>18.737000000000002</v>
      </c>
      <c r="O28" s="125"/>
      <c r="P28" s="45"/>
      <c r="Q28" s="343"/>
      <c r="R28" s="169" t="s">
        <v>5</v>
      </c>
      <c r="S28" s="169"/>
      <c r="T28" s="45">
        <f>SUM(T21:T27)</f>
        <v>75.5</v>
      </c>
      <c r="U28" s="125">
        <f>SUM(U21:U26)</f>
        <v>34.046500000000002</v>
      </c>
      <c r="V28" s="125"/>
      <c r="W28" s="45"/>
      <c r="X28" s="339"/>
      <c r="Y28" s="120" t="s">
        <v>5</v>
      </c>
      <c r="Z28" s="120"/>
      <c r="AA28" s="120">
        <f>SUM(AA21:AA27)</f>
        <v>60</v>
      </c>
      <c r="AB28" s="128">
        <f>SUM(AB21:AB26)</f>
        <v>27.42</v>
      </c>
      <c r="AC28" s="129"/>
      <c r="AD28" s="45"/>
      <c r="AE28" s="316"/>
      <c r="AF28" s="110" t="s">
        <v>5</v>
      </c>
      <c r="AG28" s="110">
        <f>SUM(AG21:AG27)</f>
        <v>0</v>
      </c>
      <c r="AH28" s="110">
        <f>SUM(AH21:AH27)</f>
        <v>55</v>
      </c>
      <c r="AI28" s="128">
        <f>SUM(AI21:AI26)</f>
        <v>25.135000000000002</v>
      </c>
      <c r="AJ28" s="131"/>
      <c r="AK28" s="57"/>
      <c r="AL28" s="30"/>
    </row>
    <row r="29" spans="1:38" s="59" customFormat="1" ht="22.5" customHeight="1" x14ac:dyDescent="0.4">
      <c r="A29" s="60"/>
      <c r="B29" s="140"/>
      <c r="C29" s="344" t="s">
        <v>102</v>
      </c>
      <c r="D29" s="137" t="s">
        <v>103</v>
      </c>
      <c r="E29" s="76" t="s">
        <v>33</v>
      </c>
      <c r="F29" s="64">
        <v>70</v>
      </c>
      <c r="G29" s="85">
        <f>F29*$G$9/1000</f>
        <v>31.99</v>
      </c>
      <c r="H29" s="64"/>
      <c r="I29" s="170">
        <f>F29/1000*H29</f>
        <v>0</v>
      </c>
      <c r="J29" s="324" t="s">
        <v>102</v>
      </c>
      <c r="K29" s="171" t="s">
        <v>104</v>
      </c>
      <c r="L29" s="55"/>
      <c r="M29" s="55"/>
      <c r="N29" s="172" t="s">
        <v>105</v>
      </c>
      <c r="O29" s="173"/>
      <c r="P29" s="170">
        <f>M29/1000*O29</f>
        <v>0</v>
      </c>
      <c r="Q29" s="324" t="s">
        <v>102</v>
      </c>
      <c r="R29" s="137" t="s">
        <v>106</v>
      </c>
      <c r="S29" s="76" t="s">
        <v>33</v>
      </c>
      <c r="T29" s="64">
        <v>70</v>
      </c>
      <c r="U29" s="85">
        <f>T29*$U$9/1000</f>
        <v>31.99</v>
      </c>
      <c r="V29" s="174"/>
      <c r="W29" s="170">
        <f>T29/1000*V29</f>
        <v>0</v>
      </c>
      <c r="X29" s="324" t="s">
        <v>102</v>
      </c>
      <c r="Y29" s="148" t="s">
        <v>107</v>
      </c>
      <c r="Z29" s="55"/>
      <c r="AA29" s="55"/>
      <c r="AB29" s="172" t="s">
        <v>105</v>
      </c>
      <c r="AC29" s="64"/>
      <c r="AD29" s="170">
        <f>AA29/1000*AC29</f>
        <v>0</v>
      </c>
      <c r="AE29" s="347" t="s">
        <v>102</v>
      </c>
      <c r="AF29" s="137" t="s">
        <v>108</v>
      </c>
      <c r="AG29" s="137" t="s">
        <v>33</v>
      </c>
      <c r="AH29" s="64">
        <v>75</v>
      </c>
      <c r="AI29" s="175">
        <f>AH29*$AI$9/1000</f>
        <v>34.274999999999999</v>
      </c>
      <c r="AJ29" s="161"/>
      <c r="AK29" s="90"/>
      <c r="AL29" s="58"/>
    </row>
    <row r="30" spans="1:38" s="59" customFormat="1" ht="22.5" customHeight="1" x14ac:dyDescent="0.4">
      <c r="A30" s="132"/>
      <c r="B30" s="96"/>
      <c r="C30" s="345"/>
      <c r="D30" s="148" t="s">
        <v>109</v>
      </c>
      <c r="E30" s="55" t="s">
        <v>110</v>
      </c>
      <c r="F30" s="64">
        <v>1</v>
      </c>
      <c r="G30" s="49">
        <f>F30*$G$9/1000</f>
        <v>0.45700000000000002</v>
      </c>
      <c r="H30" s="64"/>
      <c r="I30" s="170">
        <f>F30/1000*H30</f>
        <v>0</v>
      </c>
      <c r="J30" s="346"/>
      <c r="K30" s="148" t="s">
        <v>109</v>
      </c>
      <c r="L30" s="55" t="s">
        <v>110</v>
      </c>
      <c r="M30" s="55">
        <v>1</v>
      </c>
      <c r="N30" s="49">
        <v>0.3</v>
      </c>
      <c r="O30" s="64"/>
      <c r="P30" s="170">
        <f>M30/1000*O30</f>
        <v>0</v>
      </c>
      <c r="Q30" s="346"/>
      <c r="R30" s="148" t="s">
        <v>109</v>
      </c>
      <c r="S30" s="55" t="s">
        <v>110</v>
      </c>
      <c r="T30" s="64">
        <v>1</v>
      </c>
      <c r="U30" s="49">
        <f>T30*$U$9/1000</f>
        <v>0.45700000000000002</v>
      </c>
      <c r="V30" s="174"/>
      <c r="W30" s="170">
        <f>T30/1000*V30</f>
        <v>0</v>
      </c>
      <c r="X30" s="346"/>
      <c r="Y30" s="148" t="s">
        <v>109</v>
      </c>
      <c r="Z30" s="55" t="s">
        <v>110</v>
      </c>
      <c r="AA30" s="55">
        <v>1</v>
      </c>
      <c r="AB30" s="49">
        <f>AA30*$AB$9/1000</f>
        <v>0.45700000000000002</v>
      </c>
      <c r="AC30" s="64"/>
      <c r="AD30" s="170">
        <f>AA30/1000*AC30</f>
        <v>0</v>
      </c>
      <c r="AE30" s="347"/>
      <c r="AF30" s="148" t="s">
        <v>109</v>
      </c>
      <c r="AG30" s="148" t="s">
        <v>110</v>
      </c>
      <c r="AH30" s="55">
        <v>1</v>
      </c>
      <c r="AI30" s="65">
        <f>AH30*$AI$9/1000</f>
        <v>0.45700000000000002</v>
      </c>
      <c r="AJ30" s="161"/>
      <c r="AK30" s="90"/>
      <c r="AL30" s="58"/>
    </row>
    <row r="31" spans="1:38" s="59" customFormat="1" ht="22.5" customHeight="1" x14ac:dyDescent="0.4">
      <c r="A31" s="60"/>
      <c r="B31" s="92"/>
      <c r="C31" s="345"/>
      <c r="D31" s="137"/>
      <c r="E31" s="76"/>
      <c r="F31" s="76"/>
      <c r="G31" s="150"/>
      <c r="H31" s="64"/>
      <c r="I31" s="170">
        <f>F31/1000*H31</f>
        <v>0</v>
      </c>
      <c r="J31" s="346"/>
      <c r="K31" s="141"/>
      <c r="L31" s="64"/>
      <c r="M31" s="64"/>
      <c r="N31" s="152"/>
      <c r="O31" s="64"/>
      <c r="P31" s="170">
        <f>M31/1000*O31</f>
        <v>0</v>
      </c>
      <c r="Q31" s="346"/>
      <c r="R31" s="137"/>
      <c r="S31" s="76"/>
      <c r="T31" s="64"/>
      <c r="U31" s="150"/>
      <c r="V31" s="174"/>
      <c r="W31" s="170">
        <f>T31/1000*V31</f>
        <v>0</v>
      </c>
      <c r="X31" s="346"/>
      <c r="Y31" s="141"/>
      <c r="Z31" s="64"/>
      <c r="AA31" s="64"/>
      <c r="AB31" s="150"/>
      <c r="AC31" s="64"/>
      <c r="AD31" s="170">
        <f>AA31/1000*AC31</f>
        <v>0</v>
      </c>
      <c r="AE31" s="347"/>
      <c r="AF31" s="141"/>
      <c r="AG31" s="141"/>
      <c r="AH31" s="64"/>
      <c r="AI31" s="176"/>
      <c r="AJ31" s="161"/>
      <c r="AK31" s="90"/>
      <c r="AL31" s="58"/>
    </row>
    <row r="32" spans="1:38" s="59" customFormat="1" ht="22.5" customHeight="1" x14ac:dyDescent="0.4">
      <c r="A32" s="132"/>
      <c r="B32" s="96"/>
      <c r="C32" s="345"/>
      <c r="D32" s="137"/>
      <c r="E32" s="76"/>
      <c r="F32" s="64"/>
      <c r="G32" s="150"/>
      <c r="H32" s="64"/>
      <c r="I32" s="170">
        <f>F32/1000*H32</f>
        <v>0</v>
      </c>
      <c r="J32" s="346"/>
      <c r="K32" s="141"/>
      <c r="L32" s="64"/>
      <c r="M32" s="64"/>
      <c r="N32" s="64"/>
      <c r="O32" s="64"/>
      <c r="P32" s="170">
        <f>M32/1000*O32</f>
        <v>0</v>
      </c>
      <c r="Q32" s="346"/>
      <c r="R32" s="177"/>
      <c r="S32" s="174"/>
      <c r="T32" s="174"/>
      <c r="U32" s="178"/>
      <c r="V32" s="174"/>
      <c r="W32" s="170">
        <f>T32/1000*V32</f>
        <v>0</v>
      </c>
      <c r="X32" s="346"/>
      <c r="Y32" s="63"/>
      <c r="Z32" s="64"/>
      <c r="AA32" s="64"/>
      <c r="AB32" s="52"/>
      <c r="AC32" s="64"/>
      <c r="AD32" s="170">
        <f>AA32/1000*AC32</f>
        <v>0</v>
      </c>
      <c r="AE32" s="347"/>
      <c r="AF32" s="177"/>
      <c r="AG32" s="177"/>
      <c r="AH32" s="174"/>
      <c r="AI32" s="179"/>
      <c r="AJ32" s="161"/>
      <c r="AK32" s="90"/>
      <c r="AL32" s="58"/>
    </row>
    <row r="33" spans="1:41" s="59" customFormat="1" ht="22.5" customHeight="1" x14ac:dyDescent="0.4">
      <c r="A33" s="132"/>
      <c r="B33" s="140"/>
      <c r="C33" s="345"/>
      <c r="D33" s="141"/>
      <c r="E33" s="64"/>
      <c r="F33" s="64"/>
      <c r="G33" s="64"/>
      <c r="H33" s="64"/>
      <c r="I33" s="170">
        <f>F33/1000*H33</f>
        <v>0</v>
      </c>
      <c r="J33" s="346"/>
      <c r="K33" s="141"/>
      <c r="L33" s="64"/>
      <c r="M33" s="64"/>
      <c r="N33" s="64"/>
      <c r="O33" s="64"/>
      <c r="P33" s="170">
        <f>M33/1000*O33</f>
        <v>0</v>
      </c>
      <c r="Q33" s="346"/>
      <c r="R33" s="177"/>
      <c r="S33" s="174"/>
      <c r="T33" s="174"/>
      <c r="U33" s="174"/>
      <c r="V33" s="174"/>
      <c r="W33" s="170">
        <f>T33/1000*V33</f>
        <v>0</v>
      </c>
      <c r="X33" s="346"/>
      <c r="Y33" s="180"/>
      <c r="Z33" s="181"/>
      <c r="AA33" s="64"/>
      <c r="AB33" s="52"/>
      <c r="AC33" s="64"/>
      <c r="AD33" s="170">
        <f>AA33/1000*AC33</f>
        <v>0</v>
      </c>
      <c r="AE33" s="347"/>
      <c r="AF33" s="177"/>
      <c r="AG33" s="177"/>
      <c r="AH33" s="174"/>
      <c r="AI33" s="64"/>
      <c r="AJ33" s="161"/>
      <c r="AK33" s="90"/>
      <c r="AL33" s="58"/>
    </row>
    <row r="34" spans="1:41" s="31" customFormat="1" ht="21" customHeight="1" x14ac:dyDescent="0.25">
      <c r="A34" s="132"/>
      <c r="B34" s="182"/>
      <c r="C34" s="345"/>
      <c r="D34" s="183" t="s">
        <v>5</v>
      </c>
      <c r="E34" s="183"/>
      <c r="F34" s="183">
        <f>SUM(F28:F33)</f>
        <v>151</v>
      </c>
      <c r="G34" s="184">
        <f>SUM(G28:G32)</f>
        <v>69.006999999999991</v>
      </c>
      <c r="H34" s="185"/>
      <c r="I34" s="48"/>
      <c r="J34" s="346"/>
      <c r="K34" s="186" t="s">
        <v>5</v>
      </c>
      <c r="L34" s="186"/>
      <c r="M34" s="187">
        <f>SUM(M29:M33)</f>
        <v>1</v>
      </c>
      <c r="N34" s="188">
        <f>SUM(N29:N33)</f>
        <v>0.3</v>
      </c>
      <c r="O34" s="152"/>
      <c r="P34" s="48"/>
      <c r="Q34" s="346"/>
      <c r="R34" s="186" t="s">
        <v>5</v>
      </c>
      <c r="S34" s="186"/>
      <c r="T34" s="187">
        <f>SUM(T29:T33)</f>
        <v>71</v>
      </c>
      <c r="U34" s="188">
        <f>SUM(U29:U33)</f>
        <v>32.446999999999996</v>
      </c>
      <c r="V34" s="189"/>
      <c r="W34" s="48"/>
      <c r="X34" s="346"/>
      <c r="Y34" s="186" t="s">
        <v>5</v>
      </c>
      <c r="Z34" s="186"/>
      <c r="AA34" s="187">
        <f>SUM(AA29:AA33)</f>
        <v>1</v>
      </c>
      <c r="AB34" s="188">
        <f>SUM(AB29:AB33)</f>
        <v>0.45700000000000002</v>
      </c>
      <c r="AC34" s="189"/>
      <c r="AD34" s="48"/>
      <c r="AE34" s="347"/>
      <c r="AF34" s="186" t="s">
        <v>5</v>
      </c>
      <c r="AG34" s="186"/>
      <c r="AH34" s="187">
        <f>SUM(AH29:AH33)</f>
        <v>76</v>
      </c>
      <c r="AI34" s="190">
        <f>SUM(AI29:AI33)</f>
        <v>34.731999999999999</v>
      </c>
      <c r="AJ34" s="131"/>
      <c r="AK34" s="191"/>
      <c r="AL34" s="30"/>
    </row>
    <row r="35" spans="1:41" s="59" customFormat="1" ht="22.5" customHeight="1" x14ac:dyDescent="0.4">
      <c r="A35" s="132"/>
      <c r="B35" s="192"/>
      <c r="C35" s="324" t="s">
        <v>111</v>
      </c>
      <c r="D35" s="75" t="s">
        <v>112</v>
      </c>
      <c r="E35" s="64" t="s">
        <v>113</v>
      </c>
      <c r="F35" s="76">
        <v>2</v>
      </c>
      <c r="G35" s="71">
        <f>F35*$G$9/1000</f>
        <v>0.91400000000000003</v>
      </c>
      <c r="H35" s="53"/>
      <c r="I35" s="54"/>
      <c r="J35" s="316" t="s">
        <v>114</v>
      </c>
      <c r="K35" s="66" t="s">
        <v>115</v>
      </c>
      <c r="L35" s="55" t="s">
        <v>61</v>
      </c>
      <c r="M35" s="51">
        <v>23</v>
      </c>
      <c r="N35" s="85">
        <f>M35*$N$9/1000</f>
        <v>10.510999999999999</v>
      </c>
      <c r="O35" s="45"/>
      <c r="P35" s="54"/>
      <c r="Q35" s="327" t="s">
        <v>116</v>
      </c>
      <c r="R35" s="133" t="s">
        <v>117</v>
      </c>
      <c r="S35" s="87" t="s">
        <v>33</v>
      </c>
      <c r="T35" s="135">
        <v>15</v>
      </c>
      <c r="U35" s="52">
        <f>T35*$U$9/1000</f>
        <v>6.8550000000000004</v>
      </c>
      <c r="V35" s="110"/>
      <c r="W35" s="79"/>
      <c r="X35" s="330" t="s">
        <v>118</v>
      </c>
      <c r="Y35" s="75" t="s">
        <v>119</v>
      </c>
      <c r="Z35" s="64" t="s">
        <v>120</v>
      </c>
      <c r="AA35" s="76">
        <v>25</v>
      </c>
      <c r="AB35" s="193">
        <f>AA35*$AB$9/1000/3</f>
        <v>3.8083333333333336</v>
      </c>
      <c r="AC35" s="110"/>
      <c r="AD35" s="194"/>
      <c r="AE35" s="331" t="s">
        <v>121</v>
      </c>
      <c r="AF35" s="102" t="s">
        <v>122</v>
      </c>
      <c r="AG35" s="78" t="s">
        <v>123</v>
      </c>
      <c r="AH35" s="195">
        <v>13</v>
      </c>
      <c r="AI35" s="71">
        <f>AH35*$AI$9/1000</f>
        <v>5.9409999999999998</v>
      </c>
      <c r="AJ35" s="105"/>
      <c r="AK35" s="90"/>
      <c r="AL35" s="58"/>
    </row>
    <row r="36" spans="1:41" s="59" customFormat="1" ht="22.5" customHeight="1" x14ac:dyDescent="0.4">
      <c r="A36" s="132"/>
      <c r="B36" s="196"/>
      <c r="C36" s="325"/>
      <c r="D36" s="75" t="s">
        <v>58</v>
      </c>
      <c r="E36" s="64" t="s">
        <v>33</v>
      </c>
      <c r="F36" s="76">
        <v>1</v>
      </c>
      <c r="G36" s="44">
        <f>F36*$G$9/1000</f>
        <v>0.45700000000000002</v>
      </c>
      <c r="H36" s="53"/>
      <c r="I36" s="54"/>
      <c r="J36" s="316"/>
      <c r="K36" s="86" t="s">
        <v>42</v>
      </c>
      <c r="L36" s="197" t="s">
        <v>43</v>
      </c>
      <c r="M36" s="51">
        <v>5</v>
      </c>
      <c r="N36" s="85">
        <f>M36*$N$9/1000</f>
        <v>2.2850000000000001</v>
      </c>
      <c r="O36" s="45"/>
      <c r="P36" s="54"/>
      <c r="Q36" s="328"/>
      <c r="R36" s="133" t="s">
        <v>124</v>
      </c>
      <c r="S36" s="87" t="s">
        <v>125</v>
      </c>
      <c r="T36" s="135">
        <v>5</v>
      </c>
      <c r="U36" s="52">
        <f>T36*$U$9/1000</f>
        <v>2.2850000000000001</v>
      </c>
      <c r="V36" s="110"/>
      <c r="W36" s="79"/>
      <c r="X36" s="330"/>
      <c r="Y36" s="151" t="s">
        <v>126</v>
      </c>
      <c r="Z36" s="64" t="s">
        <v>120</v>
      </c>
      <c r="AA36" s="76">
        <v>7</v>
      </c>
      <c r="AB36" s="52">
        <f>AA36*$AB$9/1000</f>
        <v>3.1989999999999998</v>
      </c>
      <c r="AC36" s="110"/>
      <c r="AD36" s="194"/>
      <c r="AE36" s="332"/>
      <c r="AF36" s="75" t="s">
        <v>127</v>
      </c>
      <c r="AG36" s="134" t="s">
        <v>74</v>
      </c>
      <c r="AH36" s="78">
        <v>9</v>
      </c>
      <c r="AI36" s="198">
        <f>AH36*$G$9/1000/2</f>
        <v>2.0565000000000002</v>
      </c>
      <c r="AJ36" s="105"/>
      <c r="AK36" s="90"/>
      <c r="AL36" s="58"/>
    </row>
    <row r="37" spans="1:41" s="59" customFormat="1" ht="22.5" customHeight="1" x14ac:dyDescent="0.4">
      <c r="A37" s="199"/>
      <c r="B37" s="196"/>
      <c r="C37" s="325"/>
      <c r="D37" s="75" t="s">
        <v>128</v>
      </c>
      <c r="E37" s="64" t="s">
        <v>129</v>
      </c>
      <c r="F37" s="76">
        <v>6</v>
      </c>
      <c r="G37" s="71">
        <f>F37*$G$9/1000</f>
        <v>2.742</v>
      </c>
      <c r="H37" s="53"/>
      <c r="I37" s="54"/>
      <c r="J37" s="316"/>
      <c r="K37" s="50" t="s">
        <v>130</v>
      </c>
      <c r="L37" s="55" t="s">
        <v>131</v>
      </c>
      <c r="M37" s="51">
        <v>5</v>
      </c>
      <c r="N37" s="85">
        <f>M37*$N$9/1000</f>
        <v>2.2850000000000001</v>
      </c>
      <c r="O37" s="45"/>
      <c r="P37" s="54"/>
      <c r="Q37" s="328"/>
      <c r="R37" s="142" t="s">
        <v>89</v>
      </c>
      <c r="S37" s="143" t="s">
        <v>90</v>
      </c>
      <c r="T37" s="135">
        <v>0.5</v>
      </c>
      <c r="U37" s="150">
        <f>T37*$U$9/1000</f>
        <v>0.22850000000000001</v>
      </c>
      <c r="V37" s="110"/>
      <c r="W37" s="79"/>
      <c r="X37" s="330"/>
      <c r="Y37" s="75" t="s">
        <v>132</v>
      </c>
      <c r="Z37" s="64" t="s">
        <v>133</v>
      </c>
      <c r="AA37" s="76">
        <v>10</v>
      </c>
      <c r="AB37" s="52">
        <f>AA37*$AB$9/1000</f>
        <v>4.57</v>
      </c>
      <c r="AC37" s="110"/>
      <c r="AD37" s="194"/>
      <c r="AE37" s="332"/>
      <c r="AF37" s="75" t="s">
        <v>134</v>
      </c>
      <c r="AG37" s="134" t="s">
        <v>135</v>
      </c>
      <c r="AH37" s="78">
        <v>10</v>
      </c>
      <c r="AI37" s="71">
        <f>AH37*$AI$9/1000</f>
        <v>4.57</v>
      </c>
      <c r="AJ37" s="105"/>
      <c r="AK37" s="90"/>
      <c r="AL37" s="58"/>
    </row>
    <row r="38" spans="1:41" s="59" customFormat="1" ht="22.5" customHeight="1" x14ac:dyDescent="0.4">
      <c r="A38" s="200"/>
      <c r="B38" s="201"/>
      <c r="C38" s="325"/>
      <c r="D38" s="75"/>
      <c r="E38" s="64"/>
      <c r="F38" s="76"/>
      <c r="G38" s="44"/>
      <c r="H38" s="53"/>
      <c r="I38" s="54"/>
      <c r="J38" s="316"/>
      <c r="K38" s="50"/>
      <c r="L38" s="55"/>
      <c r="M38" s="51"/>
      <c r="N38" s="71"/>
      <c r="O38" s="45"/>
      <c r="P38" s="54"/>
      <c r="Q38" s="328"/>
      <c r="R38" s="133" t="s">
        <v>136</v>
      </c>
      <c r="S38" s="87" t="s">
        <v>137</v>
      </c>
      <c r="T38" s="135">
        <v>5</v>
      </c>
      <c r="U38" s="52">
        <f>T38*$U$9/1000</f>
        <v>2.2850000000000001</v>
      </c>
      <c r="V38" s="110"/>
      <c r="W38" s="79"/>
      <c r="X38" s="330"/>
      <c r="Y38" s="202" t="s">
        <v>138</v>
      </c>
      <c r="Z38" s="64" t="s">
        <v>160</v>
      </c>
      <c r="AA38" s="76"/>
      <c r="AB38" s="101"/>
      <c r="AC38" s="110"/>
      <c r="AD38" s="194"/>
      <c r="AE38" s="332"/>
      <c r="AF38" s="133" t="s">
        <v>84</v>
      </c>
      <c r="AG38" s="203" t="s">
        <v>85</v>
      </c>
      <c r="AH38" s="78">
        <v>3</v>
      </c>
      <c r="AI38" s="71">
        <f>AH38*$AI$9/1000</f>
        <v>1.371</v>
      </c>
      <c r="AJ38" s="161"/>
      <c r="AK38" s="90"/>
      <c r="AL38" s="58"/>
    </row>
    <row r="39" spans="1:41" s="59" customFormat="1" ht="22.5" customHeight="1" x14ac:dyDescent="0.4">
      <c r="A39" s="60"/>
      <c r="B39" s="204"/>
      <c r="C39" s="325"/>
      <c r="D39" s="75"/>
      <c r="E39" s="64"/>
      <c r="F39" s="76"/>
      <c r="G39" s="44"/>
      <c r="H39" s="53"/>
      <c r="I39" s="54"/>
      <c r="J39" s="316"/>
      <c r="K39" s="50"/>
      <c r="L39" s="108"/>
      <c r="M39" s="95"/>
      <c r="N39" s="44"/>
      <c r="O39" s="45"/>
      <c r="P39" s="54"/>
      <c r="Q39" s="328"/>
      <c r="R39" s="133" t="s">
        <v>84</v>
      </c>
      <c r="S39" s="87" t="s">
        <v>85</v>
      </c>
      <c r="T39" s="135">
        <v>3</v>
      </c>
      <c r="U39" s="52">
        <f>T39*$U$9/1000</f>
        <v>1.371</v>
      </c>
      <c r="V39" s="110"/>
      <c r="W39" s="79"/>
      <c r="X39" s="330"/>
      <c r="Y39" s="142"/>
      <c r="Z39" s="143"/>
      <c r="AA39" s="155"/>
      <c r="AB39" s="101"/>
      <c r="AC39" s="110"/>
      <c r="AD39" s="194"/>
      <c r="AE39" s="332"/>
      <c r="AF39" s="142" t="s">
        <v>139</v>
      </c>
      <c r="AG39" s="143" t="s">
        <v>140</v>
      </c>
      <c r="AH39" s="155">
        <v>3</v>
      </c>
      <c r="AI39" s="71">
        <f>AH39*$AI$9/1000</f>
        <v>1.371</v>
      </c>
      <c r="AJ39" s="161"/>
      <c r="AK39" s="90"/>
      <c r="AL39" s="58"/>
    </row>
    <row r="40" spans="1:41" s="59" customFormat="1" ht="22.5" customHeight="1" x14ac:dyDescent="0.4">
      <c r="A40" s="40"/>
      <c r="B40" s="205"/>
      <c r="C40" s="325"/>
      <c r="D40" s="63"/>
      <c r="E40" s="64"/>
      <c r="F40" s="64"/>
      <c r="G40" s="44"/>
      <c r="H40" s="53"/>
      <c r="I40" s="54"/>
      <c r="J40" s="316"/>
      <c r="K40" s="206"/>
      <c r="L40" s="207"/>
      <c r="M40" s="95"/>
      <c r="N40" s="125"/>
      <c r="O40" s="45"/>
      <c r="P40" s="54"/>
      <c r="Q40" s="328"/>
      <c r="R40" s="208" t="s">
        <v>157</v>
      </c>
      <c r="S40" s="64" t="s">
        <v>90</v>
      </c>
      <c r="T40" s="135"/>
      <c r="U40" s="209"/>
      <c r="V40" s="110"/>
      <c r="W40" s="79"/>
      <c r="X40" s="330"/>
      <c r="Y40" s="63"/>
      <c r="Z40" s="64"/>
      <c r="AA40" s="64"/>
      <c r="AB40" s="77"/>
      <c r="AC40" s="110"/>
      <c r="AD40" s="194"/>
      <c r="AE40" s="332"/>
      <c r="AF40" s="63" t="s">
        <v>136</v>
      </c>
      <c r="AG40" s="64" t="s">
        <v>137</v>
      </c>
      <c r="AH40" s="64">
        <v>5</v>
      </c>
      <c r="AI40" s="71">
        <f>AH40*$AI$9/1000</f>
        <v>2.2850000000000001</v>
      </c>
      <c r="AJ40" s="161"/>
      <c r="AK40" s="90"/>
      <c r="AL40" s="58"/>
    </row>
    <row r="41" spans="1:41" s="59" customFormat="1" ht="22.5" customHeight="1" x14ac:dyDescent="0.3">
      <c r="A41" s="60"/>
      <c r="B41" s="201"/>
      <c r="C41" s="325"/>
      <c r="D41" s="63"/>
      <c r="E41" s="64"/>
      <c r="F41" s="64"/>
      <c r="G41" s="210"/>
      <c r="H41" s="53"/>
      <c r="I41" s="54"/>
      <c r="J41" s="316"/>
      <c r="K41" s="66"/>
      <c r="L41" s="55"/>
      <c r="M41" s="55"/>
      <c r="N41" s="211"/>
      <c r="O41" s="45"/>
      <c r="P41" s="54"/>
      <c r="Q41" s="328"/>
      <c r="R41" s="307" t="s">
        <v>158</v>
      </c>
      <c r="S41" s="87" t="s">
        <v>159</v>
      </c>
      <c r="T41" s="135"/>
      <c r="U41" s="64"/>
      <c r="V41" s="110"/>
      <c r="W41" s="79"/>
      <c r="X41" s="330"/>
      <c r="Y41" s="63"/>
      <c r="Z41" s="64"/>
      <c r="AA41" s="64"/>
      <c r="AB41" s="64"/>
      <c r="AC41" s="110"/>
      <c r="AD41" s="194"/>
      <c r="AE41" s="332"/>
      <c r="AF41" s="63"/>
      <c r="AG41" s="64"/>
      <c r="AH41" s="64"/>
      <c r="AI41" s="210"/>
      <c r="AJ41" s="161"/>
      <c r="AK41" s="90"/>
      <c r="AL41" s="58"/>
    </row>
    <row r="42" spans="1:41" s="59" customFormat="1" ht="22.5" customHeight="1" x14ac:dyDescent="0.3">
      <c r="A42" s="60"/>
      <c r="B42" s="201"/>
      <c r="C42" s="325"/>
      <c r="D42" s="55" t="s">
        <v>141</v>
      </c>
      <c r="E42" s="55" t="s">
        <v>142</v>
      </c>
      <c r="F42" s="55"/>
      <c r="G42" s="111">
        <v>231</v>
      </c>
      <c r="H42" s="53"/>
      <c r="I42" s="54"/>
      <c r="J42" s="316"/>
      <c r="K42" s="66"/>
      <c r="L42" s="55"/>
      <c r="M42" s="55"/>
      <c r="N42" s="166"/>
      <c r="O42" s="45"/>
      <c r="P42" s="54"/>
      <c r="Q42" s="328"/>
      <c r="R42" s="64"/>
      <c r="S42" s="64"/>
      <c r="T42" s="64"/>
      <c r="U42" s="64"/>
      <c r="V42" s="110"/>
      <c r="W42" s="79"/>
      <c r="X42" s="330"/>
      <c r="Y42" s="63"/>
      <c r="Z42" s="64"/>
      <c r="AA42" s="64"/>
      <c r="AB42" s="64"/>
      <c r="AC42" s="110"/>
      <c r="AD42" s="194"/>
      <c r="AE42" s="332"/>
      <c r="AF42" s="63"/>
      <c r="AG42" s="64"/>
      <c r="AH42" s="64"/>
      <c r="AI42" s="55"/>
      <c r="AJ42" s="161"/>
      <c r="AK42" s="90"/>
      <c r="AL42" s="58"/>
    </row>
    <row r="43" spans="1:41" s="31" customFormat="1" ht="21.75" customHeight="1" x14ac:dyDescent="0.3">
      <c r="A43" s="212"/>
      <c r="B43" s="213"/>
      <c r="C43" s="326"/>
      <c r="D43" s="183" t="s">
        <v>143</v>
      </c>
      <c r="E43" s="183"/>
      <c r="F43" s="123">
        <f>SUM(F35:F42)</f>
        <v>9</v>
      </c>
      <c r="G43" s="124">
        <f>SUM(G37:G41)</f>
        <v>2.742</v>
      </c>
      <c r="H43" s="214"/>
      <c r="I43" s="54"/>
      <c r="J43" s="316"/>
      <c r="K43" s="110" t="s">
        <v>143</v>
      </c>
      <c r="L43" s="110"/>
      <c r="M43" s="110">
        <f>SUM(M35:M42)</f>
        <v>33</v>
      </c>
      <c r="N43" s="124">
        <f>SUM(N35:N42)</f>
        <v>15.081</v>
      </c>
      <c r="O43" s="125"/>
      <c r="P43" s="45">
        <f>V43*T43/1000</f>
        <v>0</v>
      </c>
      <c r="Q43" s="329"/>
      <c r="R43" s="110" t="s">
        <v>143</v>
      </c>
      <c r="S43" s="110"/>
      <c r="T43" s="110">
        <f>SUM(T35:T42)</f>
        <v>28.5</v>
      </c>
      <c r="U43" s="122">
        <f>SUM(U35:U42)</f>
        <v>13.024500000000002</v>
      </c>
      <c r="V43" s="215"/>
      <c r="W43" s="110"/>
      <c r="X43" s="330"/>
      <c r="Y43" s="110" t="s">
        <v>143</v>
      </c>
      <c r="Z43" s="110"/>
      <c r="AA43" s="110">
        <f>SUM(AA35:AA42)</f>
        <v>42</v>
      </c>
      <c r="AB43" s="122">
        <f>SUM(AB35:AB42)</f>
        <v>11.577333333333334</v>
      </c>
      <c r="AC43" s="215"/>
      <c r="AD43" s="216"/>
      <c r="AE43" s="333"/>
      <c r="AF43" s="110" t="s">
        <v>143</v>
      </c>
      <c r="AG43" s="110"/>
      <c r="AH43" s="110">
        <f>SUM(AH35:AH42)</f>
        <v>43</v>
      </c>
      <c r="AI43" s="124">
        <f>SUM(AI37:AI41)</f>
        <v>9.5970000000000013</v>
      </c>
      <c r="AJ43" s="217"/>
      <c r="AK43" s="57"/>
      <c r="AL43" s="30"/>
      <c r="AO43" s="218"/>
    </row>
    <row r="44" spans="1:41" s="235" customFormat="1" ht="36" customHeight="1" thickBot="1" x14ac:dyDescent="0.3">
      <c r="A44" s="219"/>
      <c r="B44" s="220"/>
      <c r="C44" s="221"/>
      <c r="D44" s="55" t="s">
        <v>144</v>
      </c>
      <c r="E44" s="222" t="s">
        <v>142</v>
      </c>
      <c r="F44" s="223"/>
      <c r="G44" s="224">
        <v>217</v>
      </c>
      <c r="H44" s="225"/>
      <c r="I44" s="225"/>
      <c r="J44" s="226"/>
      <c r="K44" s="222"/>
      <c r="L44" s="222"/>
      <c r="M44" s="222"/>
      <c r="N44" s="227"/>
      <c r="O44" s="225"/>
      <c r="P44" s="225"/>
      <c r="Q44" s="228"/>
      <c r="R44" s="223" t="s">
        <v>145</v>
      </c>
      <c r="S44" s="222"/>
      <c r="T44" s="223"/>
      <c r="U44" s="224">
        <f>U9</f>
        <v>457</v>
      </c>
      <c r="V44" s="225"/>
      <c r="W44" s="225"/>
      <c r="X44" s="226"/>
      <c r="Y44" s="222"/>
      <c r="Z44" s="222"/>
      <c r="AA44" s="222"/>
      <c r="AB44" s="227"/>
      <c r="AC44" s="224"/>
      <c r="AD44" s="229"/>
      <c r="AE44" s="230"/>
      <c r="AF44" s="231" t="s">
        <v>146</v>
      </c>
      <c r="AG44" s="222"/>
      <c r="AH44" s="223"/>
      <c r="AI44" s="224">
        <f>AI9</f>
        <v>457</v>
      </c>
      <c r="AJ44" s="232"/>
      <c r="AK44" s="233"/>
      <c r="AL44" s="234"/>
    </row>
    <row r="45" spans="1:41" s="31" customFormat="1" ht="22.5" hidden="1" customHeight="1" x14ac:dyDescent="0.25">
      <c r="A45" s="236"/>
      <c r="B45" s="237"/>
      <c r="C45" s="334" t="s">
        <v>9</v>
      </c>
      <c r="D45" s="335"/>
      <c r="E45" s="238"/>
      <c r="F45" s="239"/>
      <c r="G45" s="336">
        <f>SUM(I11:I44)</f>
        <v>0</v>
      </c>
      <c r="H45" s="336"/>
      <c r="I45" s="240"/>
      <c r="J45" s="318" t="s">
        <v>10</v>
      </c>
      <c r="K45" s="318"/>
      <c r="L45" s="241"/>
      <c r="M45" s="242"/>
      <c r="N45" s="317">
        <f>SUM(P11:P44)</f>
        <v>0</v>
      </c>
      <c r="O45" s="317"/>
      <c r="P45" s="240"/>
      <c r="Q45" s="318" t="s">
        <v>10</v>
      </c>
      <c r="R45" s="318"/>
      <c r="S45" s="241"/>
      <c r="T45" s="242"/>
      <c r="U45" s="317">
        <f>SUM(W11:W44)</f>
        <v>0</v>
      </c>
      <c r="V45" s="317"/>
      <c r="W45" s="240"/>
      <c r="X45" s="318" t="s">
        <v>10</v>
      </c>
      <c r="Y45" s="318"/>
      <c r="Z45" s="241"/>
      <c r="AA45" s="242"/>
      <c r="AB45" s="317">
        <f>SUM(AD11:AD44)</f>
        <v>0</v>
      </c>
      <c r="AC45" s="317"/>
      <c r="AD45" s="243"/>
      <c r="AE45" s="318" t="s">
        <v>10</v>
      </c>
      <c r="AF45" s="318"/>
      <c r="AG45" s="241"/>
      <c r="AH45" s="242"/>
      <c r="AI45" s="317">
        <f>SUM(AK11:AK44)</f>
        <v>0</v>
      </c>
      <c r="AJ45" s="317"/>
      <c r="AK45" s="244"/>
      <c r="AL45" s="245">
        <f>(G45+N45+U45+AB45+AI45)/5</f>
        <v>0</v>
      </c>
    </row>
    <row r="46" spans="1:41" s="31" customFormat="1" ht="22.5" customHeight="1" x14ac:dyDescent="0.25">
      <c r="A46" s="246"/>
      <c r="B46" s="247"/>
      <c r="C46" s="319" t="s">
        <v>147</v>
      </c>
      <c r="D46" s="248" t="s">
        <v>148</v>
      </c>
      <c r="E46" s="249"/>
      <c r="F46" s="250"/>
      <c r="G46" s="310">
        <v>4.5</v>
      </c>
      <c r="H46" s="310"/>
      <c r="I46" s="251"/>
      <c r="J46" s="322" t="s">
        <v>149</v>
      </c>
      <c r="K46" s="252" t="s">
        <v>150</v>
      </c>
      <c r="L46" s="253"/>
      <c r="M46" s="250"/>
      <c r="N46" s="314">
        <v>4.7</v>
      </c>
      <c r="O46" s="314"/>
      <c r="P46" s="37"/>
      <c r="Q46" s="315" t="s">
        <v>149</v>
      </c>
      <c r="R46" s="252" t="s">
        <v>150</v>
      </c>
      <c r="S46" s="253"/>
      <c r="T46" s="250"/>
      <c r="U46" s="314">
        <v>4.7</v>
      </c>
      <c r="V46" s="314"/>
      <c r="W46" s="37"/>
      <c r="X46" s="315" t="s">
        <v>149</v>
      </c>
      <c r="Y46" s="252" t="s">
        <v>150</v>
      </c>
      <c r="Z46" s="253"/>
      <c r="AA46" s="250"/>
      <c r="AB46" s="314">
        <v>4.7</v>
      </c>
      <c r="AC46" s="314"/>
      <c r="AD46" s="254"/>
      <c r="AE46" s="315" t="s">
        <v>149</v>
      </c>
      <c r="AF46" s="252" t="s">
        <v>150</v>
      </c>
      <c r="AG46" s="255"/>
      <c r="AH46" s="256"/>
      <c r="AI46" s="310">
        <v>5</v>
      </c>
      <c r="AJ46" s="310"/>
      <c r="AK46" s="257"/>
      <c r="AL46" s="30"/>
    </row>
    <row r="47" spans="1:41" s="31" customFormat="1" ht="22.5" customHeight="1" x14ac:dyDescent="0.25">
      <c r="A47" s="246"/>
      <c r="B47" s="247"/>
      <c r="C47" s="320"/>
      <c r="D47" s="258" t="s">
        <v>151</v>
      </c>
      <c r="E47" s="259"/>
      <c r="F47" s="256"/>
      <c r="G47" s="308">
        <v>1.8</v>
      </c>
      <c r="H47" s="309"/>
      <c r="I47" s="251"/>
      <c r="J47" s="322"/>
      <c r="K47" s="260" t="s">
        <v>151</v>
      </c>
      <c r="L47" s="38"/>
      <c r="M47" s="256"/>
      <c r="N47" s="310">
        <v>1</v>
      </c>
      <c r="O47" s="310"/>
      <c r="P47" s="37"/>
      <c r="Q47" s="316"/>
      <c r="R47" s="260" t="s">
        <v>151</v>
      </c>
      <c r="S47" s="38"/>
      <c r="T47" s="256"/>
      <c r="U47" s="310">
        <v>2</v>
      </c>
      <c r="V47" s="310"/>
      <c r="W47" s="37"/>
      <c r="X47" s="316"/>
      <c r="Y47" s="260" t="s">
        <v>151</v>
      </c>
      <c r="Z47" s="38"/>
      <c r="AA47" s="256"/>
      <c r="AB47" s="310">
        <v>1.8</v>
      </c>
      <c r="AC47" s="310"/>
      <c r="AD47" s="254"/>
      <c r="AE47" s="316"/>
      <c r="AF47" s="260" t="s">
        <v>151</v>
      </c>
      <c r="AG47" s="38"/>
      <c r="AH47" s="256"/>
      <c r="AI47" s="310">
        <v>1.2</v>
      </c>
      <c r="AJ47" s="310"/>
      <c r="AK47" s="257"/>
      <c r="AL47" s="30"/>
    </row>
    <row r="48" spans="1:41" s="31" customFormat="1" ht="22.5" customHeight="1" x14ac:dyDescent="0.25">
      <c r="A48" s="246"/>
      <c r="B48" s="247"/>
      <c r="C48" s="320"/>
      <c r="D48" s="258" t="s">
        <v>152</v>
      </c>
      <c r="E48" s="259"/>
      <c r="F48" s="256"/>
      <c r="G48" s="308">
        <v>0</v>
      </c>
      <c r="H48" s="309"/>
      <c r="I48" s="251"/>
      <c r="J48" s="322"/>
      <c r="K48" s="260" t="s">
        <v>153</v>
      </c>
      <c r="L48" s="38"/>
      <c r="M48" s="256"/>
      <c r="N48" s="310">
        <v>0</v>
      </c>
      <c r="O48" s="310"/>
      <c r="P48" s="37"/>
      <c r="Q48" s="316"/>
      <c r="R48" s="260" t="s">
        <v>153</v>
      </c>
      <c r="S48" s="38"/>
      <c r="T48" s="256"/>
      <c r="U48" s="310">
        <v>1</v>
      </c>
      <c r="V48" s="310"/>
      <c r="W48" s="37"/>
      <c r="X48" s="316"/>
      <c r="Y48" s="260" t="s">
        <v>153</v>
      </c>
      <c r="Z48" s="38"/>
      <c r="AA48" s="256"/>
      <c r="AB48" s="310">
        <v>0</v>
      </c>
      <c r="AC48" s="310"/>
      <c r="AD48" s="254"/>
      <c r="AE48" s="316"/>
      <c r="AF48" s="260" t="s">
        <v>153</v>
      </c>
      <c r="AG48" s="38"/>
      <c r="AH48" s="256"/>
      <c r="AI48" s="310">
        <v>1</v>
      </c>
      <c r="AJ48" s="310"/>
      <c r="AK48" s="257"/>
      <c r="AL48" s="30"/>
    </row>
    <row r="49" spans="1:38" s="31" customFormat="1" ht="22.5" customHeight="1" x14ac:dyDescent="0.25">
      <c r="A49" s="246"/>
      <c r="B49" s="247"/>
      <c r="C49" s="320"/>
      <c r="D49" s="258" t="s">
        <v>154</v>
      </c>
      <c r="E49" s="259"/>
      <c r="F49" s="256"/>
      <c r="G49" s="308">
        <v>2</v>
      </c>
      <c r="H49" s="309"/>
      <c r="I49" s="251"/>
      <c r="J49" s="322"/>
      <c r="K49" s="260" t="s">
        <v>154</v>
      </c>
      <c r="L49" s="38"/>
      <c r="M49" s="256"/>
      <c r="N49" s="310">
        <v>2.8</v>
      </c>
      <c r="O49" s="310"/>
      <c r="P49" s="37"/>
      <c r="Q49" s="316"/>
      <c r="R49" s="260" t="s">
        <v>154</v>
      </c>
      <c r="S49" s="38"/>
      <c r="T49" s="256"/>
      <c r="U49" s="310">
        <v>2.2000000000000002</v>
      </c>
      <c r="V49" s="310"/>
      <c r="W49" s="37"/>
      <c r="X49" s="316"/>
      <c r="Y49" s="260" t="s">
        <v>154</v>
      </c>
      <c r="Z49" s="38"/>
      <c r="AA49" s="256"/>
      <c r="AB49" s="310">
        <v>2.6</v>
      </c>
      <c r="AC49" s="310"/>
      <c r="AD49" s="254"/>
      <c r="AE49" s="316"/>
      <c r="AF49" s="260" t="s">
        <v>154</v>
      </c>
      <c r="AG49" s="38"/>
      <c r="AH49" s="256"/>
      <c r="AI49" s="310">
        <v>2.2999999999999998</v>
      </c>
      <c r="AJ49" s="310"/>
      <c r="AK49" s="257"/>
      <c r="AL49" s="30"/>
    </row>
    <row r="50" spans="1:38" s="31" customFormat="1" ht="22.5" customHeight="1" x14ac:dyDescent="0.25">
      <c r="A50" s="246"/>
      <c r="B50" s="247"/>
      <c r="C50" s="320"/>
      <c r="D50" s="258" t="s">
        <v>155</v>
      </c>
      <c r="E50" s="259"/>
      <c r="F50" s="256"/>
      <c r="G50" s="308">
        <v>2.5</v>
      </c>
      <c r="H50" s="309"/>
      <c r="I50" s="251"/>
      <c r="J50" s="322"/>
      <c r="K50" s="260" t="s">
        <v>155</v>
      </c>
      <c r="L50" s="38"/>
      <c r="M50" s="256"/>
      <c r="N50" s="310">
        <v>3</v>
      </c>
      <c r="O50" s="310"/>
      <c r="P50" s="37"/>
      <c r="Q50" s="316"/>
      <c r="R50" s="260" t="s">
        <v>155</v>
      </c>
      <c r="S50" s="38"/>
      <c r="T50" s="256"/>
      <c r="U50" s="310">
        <v>2.7</v>
      </c>
      <c r="V50" s="310"/>
      <c r="W50" s="37"/>
      <c r="X50" s="316"/>
      <c r="Y50" s="260" t="s">
        <v>155</v>
      </c>
      <c r="Z50" s="38"/>
      <c r="AA50" s="256"/>
      <c r="AB50" s="310">
        <v>2.8</v>
      </c>
      <c r="AC50" s="310"/>
      <c r="AD50" s="254"/>
      <c r="AE50" s="316"/>
      <c r="AF50" s="260" t="s">
        <v>155</v>
      </c>
      <c r="AG50" s="38"/>
      <c r="AH50" s="256"/>
      <c r="AI50" s="310">
        <v>2.8</v>
      </c>
      <c r="AJ50" s="310"/>
      <c r="AK50" s="257"/>
      <c r="AL50" s="30"/>
    </row>
    <row r="51" spans="1:38" s="31" customFormat="1" ht="22.5" customHeight="1" x14ac:dyDescent="0.25">
      <c r="A51" s="261"/>
      <c r="B51" s="262"/>
      <c r="C51" s="321"/>
      <c r="D51" s="263" t="s">
        <v>149</v>
      </c>
      <c r="E51" s="264"/>
      <c r="F51" s="265"/>
      <c r="G51" s="311">
        <v>742.5</v>
      </c>
      <c r="H51" s="311"/>
      <c r="I51" s="266"/>
      <c r="J51" s="323"/>
      <c r="K51" s="267" t="s">
        <v>147</v>
      </c>
      <c r="L51" s="268"/>
      <c r="M51" s="265"/>
      <c r="N51" s="312">
        <v>699</v>
      </c>
      <c r="O51" s="312"/>
      <c r="P51" s="37"/>
      <c r="Q51" s="316"/>
      <c r="R51" s="267" t="s">
        <v>149</v>
      </c>
      <c r="S51" s="268"/>
      <c r="T51" s="265"/>
      <c r="U51" s="313">
        <v>725.5</v>
      </c>
      <c r="V51" s="313"/>
      <c r="W51" s="37"/>
      <c r="X51" s="316"/>
      <c r="Y51" s="267" t="s">
        <v>149</v>
      </c>
      <c r="Z51" s="268"/>
      <c r="AA51" s="265"/>
      <c r="AB51" s="312">
        <v>695</v>
      </c>
      <c r="AC51" s="312"/>
      <c r="AD51" s="254"/>
      <c r="AE51" s="316"/>
      <c r="AF51" s="267" t="s">
        <v>149</v>
      </c>
      <c r="AG51" s="268"/>
      <c r="AH51" s="265"/>
      <c r="AI51" s="313">
        <v>738.5</v>
      </c>
      <c r="AJ51" s="313"/>
      <c r="AK51" s="257"/>
      <c r="AL51" s="30"/>
    </row>
    <row r="52" spans="1:38" s="290" customFormat="1" ht="27.75" customHeight="1" x14ac:dyDescent="0.45">
      <c r="A52" s="269"/>
      <c r="B52" s="270"/>
      <c r="C52" s="271" t="s">
        <v>156</v>
      </c>
      <c r="D52" s="272"/>
      <c r="E52" s="273"/>
      <c r="F52" s="274"/>
      <c r="G52" s="275"/>
      <c r="H52" s="276"/>
      <c r="I52" s="277"/>
      <c r="J52" s="275"/>
      <c r="K52" s="278"/>
      <c r="L52" s="279"/>
      <c r="M52" s="278"/>
      <c r="N52" s="278"/>
      <c r="O52" s="280"/>
      <c r="P52" s="281"/>
      <c r="Q52" s="282"/>
      <c r="R52" s="282"/>
      <c r="S52" s="283"/>
      <c r="T52" s="282"/>
      <c r="U52" s="282"/>
      <c r="V52" s="280"/>
      <c r="W52" s="281"/>
      <c r="X52" s="282"/>
      <c r="Y52" s="282"/>
      <c r="Z52" s="283"/>
      <c r="AA52" s="282"/>
      <c r="AB52" s="282"/>
      <c r="AC52" s="280"/>
      <c r="AD52" s="284"/>
      <c r="AE52" s="285"/>
      <c r="AF52" s="285"/>
      <c r="AG52" s="286"/>
      <c r="AH52" s="285"/>
      <c r="AI52" s="285"/>
      <c r="AJ52" s="287"/>
      <c r="AK52" s="288"/>
      <c r="AL52" s="289"/>
    </row>
    <row r="53" spans="1:38" ht="34.5" customHeight="1" thickBot="1" x14ac:dyDescent="0.3">
      <c r="A53" s="291"/>
      <c r="B53" s="292"/>
      <c r="C53" s="293" t="s">
        <v>161</v>
      </c>
      <c r="D53" s="294"/>
      <c r="E53" s="295"/>
      <c r="F53" s="296"/>
      <c r="G53" s="296"/>
      <c r="H53" s="297"/>
      <c r="I53" s="298"/>
      <c r="J53" s="296"/>
      <c r="K53" s="296"/>
      <c r="L53" s="295"/>
      <c r="M53" s="296"/>
      <c r="N53" s="296"/>
      <c r="O53" s="299"/>
      <c r="P53" s="299"/>
      <c r="Q53" s="296"/>
      <c r="R53" s="296"/>
      <c r="S53" s="295"/>
      <c r="T53" s="296"/>
      <c r="U53" s="300"/>
      <c r="V53" s="299"/>
      <c r="W53" s="299"/>
      <c r="X53" s="296"/>
      <c r="Y53" s="296"/>
      <c r="Z53" s="295"/>
      <c r="AA53" s="300"/>
      <c r="AB53" s="296"/>
      <c r="AC53" s="299"/>
      <c r="AD53" s="301"/>
      <c r="AE53" s="296"/>
      <c r="AF53" s="296"/>
      <c r="AG53" s="295"/>
      <c r="AH53" s="300"/>
      <c r="AI53" s="300"/>
      <c r="AJ53" s="302"/>
      <c r="AK53" s="303"/>
      <c r="AL53" s="304"/>
    </row>
    <row r="54" spans="1:38" ht="22.5" customHeight="1" x14ac:dyDescent="0.3">
      <c r="AK54" s="306"/>
    </row>
    <row r="55" spans="1:38" ht="22.5" customHeight="1" x14ac:dyDescent="0.25">
      <c r="AK55" s="25"/>
    </row>
  </sheetData>
  <mergeCells count="103">
    <mergeCell ref="C1:C6"/>
    <mergeCell ref="J1:K1"/>
    <mergeCell ref="J2:K2"/>
    <mergeCell ref="J3:K3"/>
    <mergeCell ref="J4:K4"/>
    <mergeCell ref="J5:K5"/>
    <mergeCell ref="J6:K6"/>
    <mergeCell ref="C7:AI7"/>
    <mergeCell ref="A8:B8"/>
    <mergeCell ref="C8:C10"/>
    <mergeCell ref="D8:H8"/>
    <mergeCell ref="I8:I10"/>
    <mergeCell ref="J8:J10"/>
    <mergeCell ref="K8:O8"/>
    <mergeCell ref="P8:P10"/>
    <mergeCell ref="Q8:Q10"/>
    <mergeCell ref="R8:V8"/>
    <mergeCell ref="AK8:AK10"/>
    <mergeCell ref="A9:B9"/>
    <mergeCell ref="G9:H9"/>
    <mergeCell ref="N9:O9"/>
    <mergeCell ref="U9:V9"/>
    <mergeCell ref="AB9:AC9"/>
    <mergeCell ref="AI9:AJ9"/>
    <mergeCell ref="W8:W10"/>
    <mergeCell ref="X8:X10"/>
    <mergeCell ref="Y8:AC8"/>
    <mergeCell ref="AD8:AD10"/>
    <mergeCell ref="AE8:AE10"/>
    <mergeCell ref="AF8:AJ8"/>
    <mergeCell ref="AF13:AI13"/>
    <mergeCell ref="C14:C20"/>
    <mergeCell ref="J14:J20"/>
    <mergeCell ref="X14:X20"/>
    <mergeCell ref="AE14:AE20"/>
    <mergeCell ref="Y15:AB15"/>
    <mergeCell ref="Y20:AB20"/>
    <mergeCell ref="C11:C13"/>
    <mergeCell ref="J11:J13"/>
    <mergeCell ref="Q11:Q20"/>
    <mergeCell ref="X11:X13"/>
    <mergeCell ref="AE11:AE13"/>
    <mergeCell ref="D13:G13"/>
    <mergeCell ref="C21:C28"/>
    <mergeCell ref="J21:J28"/>
    <mergeCell ref="Q21:Q28"/>
    <mergeCell ref="X21:X28"/>
    <mergeCell ref="AE21:AE28"/>
    <mergeCell ref="C29:C34"/>
    <mergeCell ref="J29:J34"/>
    <mergeCell ref="Q29:Q34"/>
    <mergeCell ref="X29:X34"/>
    <mergeCell ref="AE29:AE34"/>
    <mergeCell ref="C35:C43"/>
    <mergeCell ref="J35:J43"/>
    <mergeCell ref="Q35:Q43"/>
    <mergeCell ref="X35:X43"/>
    <mergeCell ref="AE35:AE43"/>
    <mergeCell ref="C45:D45"/>
    <mergeCell ref="G45:H45"/>
    <mergeCell ref="J45:K45"/>
    <mergeCell ref="N45:O45"/>
    <mergeCell ref="Q45:R45"/>
    <mergeCell ref="U45:V45"/>
    <mergeCell ref="X45:Y45"/>
    <mergeCell ref="AB45:AC45"/>
    <mergeCell ref="AE45:AF45"/>
    <mergeCell ref="AI45:AJ45"/>
    <mergeCell ref="C46:C51"/>
    <mergeCell ref="G46:H46"/>
    <mergeCell ref="J46:J51"/>
    <mergeCell ref="N46:O46"/>
    <mergeCell ref="Q46:Q51"/>
    <mergeCell ref="U46:V46"/>
    <mergeCell ref="X46:X51"/>
    <mergeCell ref="AB46:AC46"/>
    <mergeCell ref="AE46:AE51"/>
    <mergeCell ref="AI46:AJ46"/>
    <mergeCell ref="G47:H47"/>
    <mergeCell ref="N47:O47"/>
    <mergeCell ref="U47:V47"/>
    <mergeCell ref="AB47:AC47"/>
    <mergeCell ref="AI47:AJ47"/>
    <mergeCell ref="G48:H48"/>
    <mergeCell ref="N48:O48"/>
    <mergeCell ref="U48:V48"/>
    <mergeCell ref="AB48:AC48"/>
    <mergeCell ref="AI48:AJ48"/>
    <mergeCell ref="G49:H49"/>
    <mergeCell ref="N49:O49"/>
    <mergeCell ref="U49:V49"/>
    <mergeCell ref="AB49:AC49"/>
    <mergeCell ref="AI49:AJ49"/>
    <mergeCell ref="G50:H50"/>
    <mergeCell ref="N50:O50"/>
    <mergeCell ref="U50:V50"/>
    <mergeCell ref="AB50:AC50"/>
    <mergeCell ref="AI50:AJ50"/>
    <mergeCell ref="G51:H51"/>
    <mergeCell ref="N51:O51"/>
    <mergeCell ref="U51:V51"/>
    <mergeCell ref="AB51:AC51"/>
    <mergeCell ref="AI51:AJ51"/>
  </mergeCells>
  <phoneticPr fontId="3" type="noConversion"/>
  <printOptions horizontalCentered="1" verticalCentered="1"/>
  <pageMargins left="0" right="0" top="0" bottom="0" header="0" footer="0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蘆竹.大華103上13週 </vt:lpstr>
      <vt:lpstr>'蘆竹.大華103上13週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STW10350</dc:creator>
  <cp:lastModifiedBy>User</cp:lastModifiedBy>
  <cp:lastPrinted>2014-11-20T07:11:29Z</cp:lastPrinted>
  <dcterms:created xsi:type="dcterms:W3CDTF">2014-11-20T07:10:02Z</dcterms:created>
  <dcterms:modified xsi:type="dcterms:W3CDTF">2014-11-22T05:15:57Z</dcterms:modified>
</cp:coreProperties>
</file>