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4475" windowHeight="7710" activeTab="0"/>
  </bookViews>
  <sheets>
    <sheet name="蘆竹.大華101上13" sheetId="1" r:id="rId1"/>
  </sheets>
  <definedNames>
    <definedName name="_xlnm.Print_Area" localSheetId="0">'蘆竹.大華101上13'!$A$1:$AD$53</definedName>
  </definedNames>
  <calcPr fullCalcOnLoad="1"/>
</workbook>
</file>

<file path=xl/sharedStrings.xml><?xml version="1.0" encoding="utf-8"?>
<sst xmlns="http://schemas.openxmlformats.org/spreadsheetml/2006/main" count="214" uniqueCount="110">
  <si>
    <t>本週供應人數</t>
  </si>
  <si>
    <t>學校</t>
  </si>
  <si>
    <t>葷食</t>
  </si>
  <si>
    <t>素食</t>
  </si>
  <si>
    <t>人數總計</t>
  </si>
  <si>
    <t>小計</t>
  </si>
  <si>
    <t>蘆竹.大華國民小學101學年度第上學期第十三週午餐食譜設計表</t>
  </si>
  <si>
    <t>米食</t>
  </si>
  <si>
    <t>合計</t>
  </si>
  <si>
    <t>特餐</t>
  </si>
  <si>
    <t>用餐人數</t>
  </si>
  <si>
    <t>食材</t>
  </si>
  <si>
    <t>單量(g)</t>
  </si>
  <si>
    <t>數量(kg)</t>
  </si>
  <si>
    <t>預估單價</t>
  </si>
  <si>
    <t>白飯</t>
  </si>
  <si>
    <t>糙米飯</t>
  </si>
  <si>
    <t>糙米(先送)</t>
  </si>
  <si>
    <t>滑蛋瘦肉粥</t>
  </si>
  <si>
    <t>洗選蛋</t>
  </si>
  <si>
    <t>蕎麥飯</t>
  </si>
  <si>
    <t>蕎麥粒(先送)</t>
  </si>
  <si>
    <t>蘆竹一~四年級校外教學</t>
  </si>
  <si>
    <t>瘦絞肉</t>
  </si>
  <si>
    <t>環保蔬食餐</t>
  </si>
  <si>
    <t>151+行政5+檢1=157份</t>
  </si>
  <si>
    <t>高麗菜</t>
  </si>
  <si>
    <t>椒鹽杏鮑菇</t>
  </si>
  <si>
    <t>杏鮑菇</t>
  </si>
  <si>
    <t>筍香燒肉</t>
  </si>
  <si>
    <t>亁筍干(先送)</t>
  </si>
  <si>
    <t>三色丁</t>
  </si>
  <si>
    <t>香酥柳葉魚</t>
  </si>
  <si>
    <t>調理喜相逢</t>
  </si>
  <si>
    <t>糖醋雞丁</t>
  </si>
  <si>
    <t>雞丁</t>
  </si>
  <si>
    <t>地瓜去皮</t>
  </si>
  <si>
    <t>肉丁</t>
  </si>
  <si>
    <t>芹菜</t>
  </si>
  <si>
    <t>洋蔥去皮</t>
  </si>
  <si>
    <t>素雞切片</t>
  </si>
  <si>
    <t>蒜仁</t>
  </si>
  <si>
    <t>香菇絲</t>
  </si>
  <si>
    <t>紅蘿蔔丁</t>
  </si>
  <si>
    <t>九層塔</t>
  </si>
  <si>
    <t>朴菜</t>
  </si>
  <si>
    <t>青椒</t>
  </si>
  <si>
    <t>鳳梨罐3k</t>
  </si>
  <si>
    <t>蕃茄醬3k</t>
  </si>
  <si>
    <t>芹香雙絲</t>
  </si>
  <si>
    <t>黃干絲</t>
  </si>
  <si>
    <t>洋蔥炒蛋</t>
  </si>
  <si>
    <t>關東煮</t>
  </si>
  <si>
    <t>米血糕丁</t>
  </si>
  <si>
    <t>咖哩什錦</t>
  </si>
  <si>
    <t>馬鈴薯去皮</t>
  </si>
  <si>
    <t>麵輪燒白玉</t>
  </si>
  <si>
    <t>白蘿蔔去皮</t>
  </si>
  <si>
    <t>海帶絲</t>
  </si>
  <si>
    <t>小棒天(長勝</t>
  </si>
  <si>
    <t>青豆仁</t>
  </si>
  <si>
    <t>小麵輪(先送</t>
  </si>
  <si>
    <t>紅蘿蔔絲</t>
  </si>
  <si>
    <t>青蔥</t>
  </si>
  <si>
    <t>紅蘿蔔</t>
  </si>
  <si>
    <t>油豆腐丁</t>
  </si>
  <si>
    <t>薑絲</t>
  </si>
  <si>
    <t>柴魚片</t>
  </si>
  <si>
    <t>咖哩粉</t>
  </si>
  <si>
    <t>青菜</t>
  </si>
  <si>
    <t>大白菜</t>
  </si>
  <si>
    <t>蚵白菜</t>
  </si>
  <si>
    <t>A菜</t>
  </si>
  <si>
    <t>芥蘭菜</t>
  </si>
  <si>
    <t>蒜末</t>
  </si>
  <si>
    <t>冬菜粉絲湯</t>
  </si>
  <si>
    <t>冬粉</t>
  </si>
  <si>
    <t>冬瓜薏仁湯</t>
  </si>
  <si>
    <t>冬瓜去皮</t>
  </si>
  <si>
    <t>香菇雞湯</t>
  </si>
  <si>
    <t>生香菇</t>
  </si>
  <si>
    <t>芹香結球湯</t>
  </si>
  <si>
    <t>結頭菜去皮</t>
  </si>
  <si>
    <t>冬菜罐3k</t>
  </si>
  <si>
    <t>小薏仁</t>
  </si>
  <si>
    <t>紅蘿蔔片</t>
  </si>
  <si>
    <t>刈薯去皮</t>
  </si>
  <si>
    <t>大骨</t>
  </si>
  <si>
    <t>蘆竹一~四年級西點麵包151份+行政5份+檢1份</t>
  </si>
  <si>
    <t>薑片</t>
  </si>
  <si>
    <t>廠內請依班級分裝</t>
  </si>
  <si>
    <t>芝麻肉鬆派司</t>
  </si>
  <si>
    <t>牛奶蒸糕</t>
  </si>
  <si>
    <t>養樂多優酪乳-蘆竹</t>
  </si>
  <si>
    <t>1斤花袋</t>
  </si>
  <si>
    <t>養樂多優酪乳-大華</t>
  </si>
  <si>
    <t>豆漿1.8k</t>
  </si>
  <si>
    <t>水果(份)</t>
  </si>
  <si>
    <t>熱量</t>
  </si>
  <si>
    <t>全穀根莖類</t>
  </si>
  <si>
    <t>蔬菜類</t>
  </si>
  <si>
    <t>水果類</t>
  </si>
  <si>
    <t>豆魚肉蛋類</t>
  </si>
  <si>
    <t>油脂類</t>
  </si>
  <si>
    <t>蔬菜為預先排定.受天氣及採收期等因素影響.若有調動敬請見諒</t>
  </si>
  <si>
    <t>表單設計：軒泰食品                單位主廚:                                         午餐秘書:                                         主任:                                            校長:</t>
  </si>
  <si>
    <t>奶皇包</t>
  </si>
  <si>
    <t>爆漿奶皇包</t>
  </si>
  <si>
    <t>(禹昌65G)</t>
  </si>
  <si>
    <t>小計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</si>
</sst>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&quot;月&quot;d&quot;日&quot;"/>
    <numFmt numFmtId="178" formatCode="0.0_);[Red]\(0.0\)"/>
    <numFmt numFmtId="179" formatCode="0.00_);[Red]\(0.00\)"/>
    <numFmt numFmtId="180" formatCode="0.00_ "/>
    <numFmt numFmtId="181" formatCode="0_ "/>
    <numFmt numFmtId="182" formatCode="m&quot;月&quot;d&quot;日(一)&quot;"/>
    <numFmt numFmtId="183" formatCode="m&quot;月&quot;d&quot;日(二)&quot;"/>
    <numFmt numFmtId="184" formatCode="m&quot;月&quot;d&quot;日(三)&quot;"/>
    <numFmt numFmtId="185" formatCode="m&quot;月&quot;d&quot;日(四)&quot;"/>
    <numFmt numFmtId="186" formatCode="###&quot;大卡&quot;"/>
    <numFmt numFmtId="187" formatCode="m&quot;月&quot;d&quot;日(五)&quot;"/>
    <numFmt numFmtId="188" formatCode="#,###&quot;份&quot;"/>
    <numFmt numFmtId="189" formatCode="#,###&quot;板&quot;"/>
    <numFmt numFmtId="190" formatCode="#,###&quot;桶&quot;"/>
    <numFmt numFmtId="191" formatCode="#,###&quot;罐&quot;"/>
    <numFmt numFmtId="192" formatCode="#,###&quot;人&quot;"/>
    <numFmt numFmtId="193" formatCode="#,###&quot;盒&quot;"/>
    <numFmt numFmtId="194" formatCode="#,###&quot;包&quot;"/>
    <numFmt numFmtId="195" formatCode="#,###.0&quot;份&quot;"/>
    <numFmt numFmtId="196" formatCode="#,###&quot;個&quot;"/>
    <numFmt numFmtId="197" formatCode="#,###&quot;件&quot;"/>
    <numFmt numFmtId="198" formatCode="0;_栀"/>
    <numFmt numFmtId="199" formatCode="#,###&quot;條/人&quot;"/>
    <numFmt numFmtId="200" formatCode="#,###&quot;個/人&quot;"/>
    <numFmt numFmtId="201" formatCode="####&quot;個&quot;"/>
    <numFmt numFmtId="202" formatCode="#,###&quot;條&quot;"/>
    <numFmt numFmtId="203" formatCode="0;_�"/>
    <numFmt numFmtId="204" formatCode="0;_搀"/>
  </numFmts>
  <fonts count="72">
    <font>
      <sz val="12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9"/>
      <name val="新細明體"/>
      <family val="1"/>
    </font>
    <font>
      <sz val="12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24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7"/>
      <name val="新細明體"/>
      <family val="1"/>
    </font>
    <font>
      <b/>
      <sz val="17"/>
      <name val="標楷體"/>
      <family val="4"/>
    </font>
    <font>
      <b/>
      <sz val="17"/>
      <color indexed="8"/>
      <name val="新細明體"/>
      <family val="1"/>
    </font>
    <font>
      <sz val="14"/>
      <color indexed="8"/>
      <name val="新細明體"/>
      <family val="1"/>
    </font>
    <font>
      <sz val="17"/>
      <name val="新細明體"/>
      <family val="1"/>
    </font>
    <font>
      <sz val="16"/>
      <name val="新細明體"/>
      <family val="1"/>
    </font>
    <font>
      <sz val="16"/>
      <color indexed="9"/>
      <name val="新細明體"/>
      <family val="1"/>
    </font>
    <font>
      <sz val="17"/>
      <name val="標楷體"/>
      <family val="4"/>
    </font>
    <font>
      <sz val="17"/>
      <color indexed="8"/>
      <name val="新細明體"/>
      <family val="1"/>
    </font>
    <font>
      <sz val="26"/>
      <color indexed="10"/>
      <name val="新細明體"/>
      <family val="1"/>
    </font>
    <font>
      <sz val="18"/>
      <color indexed="8"/>
      <name val="新細明體"/>
      <family val="1"/>
    </font>
    <font>
      <sz val="18"/>
      <name val="新細明體"/>
      <family val="1"/>
    </font>
    <font>
      <i/>
      <sz val="11"/>
      <name val="新細明體"/>
      <family val="1"/>
    </font>
    <font>
      <sz val="17"/>
      <color indexed="12"/>
      <name val="新細明體"/>
      <family val="1"/>
    </font>
    <font>
      <sz val="16"/>
      <color indexed="12"/>
      <name val="新細明體"/>
      <family val="1"/>
    </font>
    <font>
      <sz val="17"/>
      <color indexed="10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b/>
      <sz val="17"/>
      <color indexed="10"/>
      <name val="新細明體"/>
      <family val="1"/>
    </font>
    <font>
      <b/>
      <sz val="16"/>
      <color indexed="10"/>
      <name val="新細明體"/>
      <family val="1"/>
    </font>
    <font>
      <sz val="16"/>
      <color indexed="8"/>
      <name val="新細明體"/>
      <family val="1"/>
    </font>
    <font>
      <sz val="20"/>
      <name val="新細明體"/>
      <family val="1"/>
    </font>
    <font>
      <b/>
      <i/>
      <sz val="22"/>
      <color indexed="10"/>
      <name val="新細明體"/>
      <family val="1"/>
    </font>
    <font>
      <b/>
      <i/>
      <sz val="22"/>
      <color indexed="8"/>
      <name val="新細明體"/>
      <family val="1"/>
    </font>
    <font>
      <i/>
      <sz val="22"/>
      <color indexed="10"/>
      <name val="新細明體"/>
      <family val="1"/>
    </font>
    <font>
      <i/>
      <sz val="22"/>
      <name val="標楷體"/>
      <family val="4"/>
    </font>
    <font>
      <sz val="14"/>
      <name val="新細明體"/>
      <family val="1"/>
    </font>
    <font>
      <sz val="14"/>
      <color indexed="8"/>
      <name val="標楷體"/>
      <family val="4"/>
    </font>
    <font>
      <sz val="16"/>
      <color indexed="1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3"/>
        <bgColor indexed="9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0" fillId="23" borderId="7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20" borderId="8" applyNumberFormat="0" applyAlignment="0" applyProtection="0"/>
    <xf numFmtId="0" fontId="30" fillId="21" borderId="2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35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shrinkToFit="1"/>
    </xf>
    <xf numFmtId="0" fontId="35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3" fillId="0" borderId="10" xfId="80" applyFont="1" applyFill="1" applyBorder="1" applyAlignment="1">
      <alignment horizontal="center" vertical="center" shrinkToFit="1"/>
      <protection/>
    </xf>
    <xf numFmtId="0" fontId="46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left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176" fontId="48" fillId="0" borderId="13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176" fontId="48" fillId="0" borderId="15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181" fontId="48" fillId="0" borderId="16" xfId="0" applyNumberFormat="1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178" fontId="48" fillId="0" borderId="10" xfId="0" applyNumberFormat="1" applyFont="1" applyBorder="1" applyAlignment="1">
      <alignment horizontal="center" shrinkToFit="1"/>
    </xf>
    <xf numFmtId="0" fontId="47" fillId="0" borderId="10" xfId="0" applyFont="1" applyFill="1" applyBorder="1" applyAlignment="1">
      <alignment horizontal="left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176" fontId="48" fillId="0" borderId="16" xfId="0" applyNumberFormat="1" applyFont="1" applyFill="1" applyBorder="1" applyAlignment="1">
      <alignment horizontal="center" vertical="center" shrinkToFit="1"/>
    </xf>
    <xf numFmtId="0" fontId="47" fillId="0" borderId="17" xfId="80" applyFont="1" applyFill="1" applyBorder="1" applyAlignment="1">
      <alignment horizontal="center" vertical="center" shrinkToFit="1"/>
      <protection/>
    </xf>
    <xf numFmtId="0" fontId="49" fillId="0" borderId="18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/>
    </xf>
    <xf numFmtId="0" fontId="51" fillId="0" borderId="11" xfId="0" applyFont="1" applyFill="1" applyBorder="1" applyAlignment="1">
      <alignment horizontal="left" vertical="center" shrinkToFit="1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 readingOrder="1"/>
    </xf>
    <xf numFmtId="176" fontId="48" fillId="0" borderId="19" xfId="0" applyNumberFormat="1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vertical="center" shrinkToFit="1" readingOrder="1"/>
    </xf>
    <xf numFmtId="0" fontId="47" fillId="0" borderId="11" xfId="0" applyFont="1" applyFill="1" applyBorder="1" applyAlignment="1">
      <alignment horizontal="center" vertical="center" shrinkToFit="1" readingOrder="1"/>
    </xf>
    <xf numFmtId="181" fontId="48" fillId="0" borderId="13" xfId="0" applyNumberFormat="1" applyFont="1" applyFill="1" applyBorder="1" applyAlignment="1">
      <alignment horizontal="center" vertical="center" shrinkToFit="1"/>
    </xf>
    <xf numFmtId="0" fontId="47" fillId="0" borderId="10" xfId="80" applyFont="1" applyFill="1" applyBorder="1" applyAlignment="1">
      <alignment horizontal="center" vertical="center" shrinkToFi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20" xfId="80" applyFont="1" applyFill="1" applyBorder="1" applyAlignment="1">
      <alignment horizontal="center" vertical="center" shrinkToFit="1"/>
      <protection/>
    </xf>
    <xf numFmtId="181" fontId="48" fillId="0" borderId="21" xfId="0" applyNumberFormat="1" applyFont="1" applyFill="1" applyBorder="1" applyAlignment="1">
      <alignment horizontal="center" vertical="center" shrinkToFit="1"/>
    </xf>
    <xf numFmtId="0" fontId="48" fillId="0" borderId="14" xfId="0" applyFont="1" applyBorder="1" applyAlignment="1">
      <alignment horizontal="center" shrinkToFit="1"/>
    </xf>
    <xf numFmtId="0" fontId="47" fillId="0" borderId="10" xfId="0" applyFont="1" applyFill="1" applyBorder="1" applyAlignment="1">
      <alignment horizontal="left" vertical="center" shrinkToFit="1"/>
    </xf>
    <xf numFmtId="0" fontId="53" fillId="0" borderId="10" xfId="0" applyFont="1" applyFill="1" applyBorder="1" applyAlignment="1">
      <alignment horizontal="left" vertical="center"/>
    </xf>
    <xf numFmtId="199" fontId="54" fillId="0" borderId="10" xfId="0" applyNumberFormat="1" applyFont="1" applyFill="1" applyBorder="1" applyAlignment="1">
      <alignment horizontal="center" vertical="center" shrinkToFit="1"/>
    </xf>
    <xf numFmtId="202" fontId="48" fillId="0" borderId="16" xfId="0" applyNumberFormat="1" applyFont="1" applyFill="1" applyBorder="1" applyAlignment="1">
      <alignment horizontal="center" vertical="center" shrinkToFit="1"/>
    </xf>
    <xf numFmtId="204" fontId="47" fillId="0" borderId="10" xfId="0" applyNumberFormat="1" applyFont="1" applyFill="1" applyBorder="1" applyAlignment="1">
      <alignment horizontal="center" vertical="center"/>
    </xf>
    <xf numFmtId="181" fontId="48" fillId="0" borderId="22" xfId="0" applyNumberFormat="1" applyFont="1" applyFill="1" applyBorder="1" applyAlignment="1">
      <alignment horizontal="center" vertical="center" shrinkToFit="1"/>
    </xf>
    <xf numFmtId="0" fontId="55" fillId="0" borderId="23" xfId="0" applyFont="1" applyBorder="1" applyAlignment="1">
      <alignment horizontal="center" shrinkToFit="1"/>
    </xf>
    <xf numFmtId="178" fontId="48" fillId="0" borderId="18" xfId="0" applyNumberFormat="1" applyFont="1" applyBorder="1" applyAlignment="1">
      <alignment horizontal="center" shrinkToFit="1"/>
    </xf>
    <xf numFmtId="0" fontId="47" fillId="0" borderId="0" xfId="0" applyFont="1" applyFill="1" applyAlignment="1">
      <alignment horizontal="left" vertical="center"/>
    </xf>
    <xf numFmtId="0" fontId="55" fillId="0" borderId="14" xfId="0" applyFont="1" applyBorder="1" applyAlignment="1">
      <alignment horizontal="center" shrinkToFi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shrinkToFit="1"/>
    </xf>
    <xf numFmtId="0" fontId="47" fillId="0" borderId="24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left" shrinkToFit="1"/>
    </xf>
    <xf numFmtId="0" fontId="47" fillId="0" borderId="14" xfId="0" applyFont="1" applyBorder="1" applyAlignment="1">
      <alignment horizontal="center" shrinkToFit="1"/>
    </xf>
    <xf numFmtId="0" fontId="47" fillId="0" borderId="10" xfId="0" applyFont="1" applyFill="1" applyBorder="1" applyAlignment="1">
      <alignment horizontal="left" shrinkToFit="1"/>
    </xf>
    <xf numFmtId="0" fontId="47" fillId="0" borderId="12" xfId="0" applyFont="1" applyFill="1" applyBorder="1" applyAlignment="1">
      <alignment horizontal="center" shrinkToFit="1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176" fontId="57" fillId="0" borderId="13" xfId="0" applyNumberFormat="1" applyFont="1" applyFill="1" applyBorder="1" applyAlignment="1">
      <alignment horizontal="center" vertical="center" shrinkToFit="1"/>
    </xf>
    <xf numFmtId="190" fontId="48" fillId="0" borderId="16" xfId="0" applyNumberFormat="1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vertical="center"/>
    </xf>
    <xf numFmtId="176" fontId="58" fillId="0" borderId="10" xfId="0" applyNumberFormat="1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188" fontId="58" fillId="0" borderId="10" xfId="0" applyNumberFormat="1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left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47" fillId="11" borderId="10" xfId="0" applyFont="1" applyFill="1" applyBorder="1" applyAlignment="1">
      <alignment vertical="center"/>
    </xf>
    <xf numFmtId="0" fontId="59" fillId="0" borderId="25" xfId="0" applyFont="1" applyFill="1" applyBorder="1" applyAlignment="1">
      <alignment horizontal="center" vertical="center" shrinkToFit="1"/>
    </xf>
    <xf numFmtId="0" fontId="58" fillId="0" borderId="25" xfId="0" applyFont="1" applyFill="1" applyBorder="1" applyAlignment="1">
      <alignment horizontal="center" vertical="center" shrinkToFit="1"/>
    </xf>
    <xf numFmtId="176" fontId="58" fillId="0" borderId="26" xfId="0" applyNumberFormat="1" applyFont="1" applyFill="1" applyBorder="1" applyAlignment="1">
      <alignment horizontal="center" vertical="center" shrinkToFit="1"/>
    </xf>
    <xf numFmtId="181" fontId="60" fillId="0" borderId="10" xfId="0" applyNumberFormat="1" applyFont="1" applyFill="1" applyBorder="1" applyAlignment="1">
      <alignment horizontal="center" vertical="center" shrinkToFit="1"/>
    </xf>
    <xf numFmtId="0" fontId="59" fillId="0" borderId="26" xfId="0" applyFont="1" applyFill="1" applyBorder="1" applyAlignment="1">
      <alignment horizontal="center" vertical="center" shrinkToFit="1"/>
    </xf>
    <xf numFmtId="0" fontId="58" fillId="0" borderId="26" xfId="0" applyFont="1" applyFill="1" applyBorder="1" applyAlignment="1">
      <alignment horizontal="center" vertical="center" shrinkToFit="1"/>
    </xf>
    <xf numFmtId="181" fontId="58" fillId="0" borderId="10" xfId="0" applyNumberFormat="1" applyFont="1" applyFill="1" applyBorder="1" applyAlignment="1">
      <alignment horizontal="center" vertical="center" shrinkToFit="1"/>
    </xf>
    <xf numFmtId="0" fontId="60" fillId="0" borderId="25" xfId="0" applyFont="1" applyFill="1" applyBorder="1" applyAlignment="1">
      <alignment horizontal="center" vertical="center" shrinkToFit="1"/>
    </xf>
    <xf numFmtId="0" fontId="60" fillId="0" borderId="26" xfId="0" applyFont="1" applyFill="1" applyBorder="1" applyAlignment="1">
      <alignment horizontal="center" vertical="center" shrinkToFit="1"/>
    </xf>
    <xf numFmtId="176" fontId="60" fillId="0" borderId="26" xfId="0" applyNumberFormat="1" applyFont="1" applyFill="1" applyBorder="1" applyAlignment="1">
      <alignment horizontal="center" vertical="center" shrinkToFit="1"/>
    </xf>
    <xf numFmtId="181" fontId="61" fillId="0" borderId="10" xfId="0" applyNumberFormat="1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center" vertical="center" shrinkToFit="1"/>
    </xf>
    <xf numFmtId="180" fontId="60" fillId="0" borderId="26" xfId="0" applyNumberFormat="1" applyFont="1" applyFill="1" applyBorder="1" applyAlignment="1">
      <alignment horizontal="center" vertical="center" shrinkToFit="1"/>
    </xf>
    <xf numFmtId="181" fontId="61" fillId="0" borderId="24" xfId="0" applyNumberFormat="1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shrinkToFit="1"/>
    </xf>
    <xf numFmtId="0" fontId="51" fillId="0" borderId="10" xfId="0" applyFont="1" applyFill="1" applyBorder="1" applyAlignment="1">
      <alignment horizontal="center" vertical="center"/>
    </xf>
    <xf numFmtId="0" fontId="48" fillId="0" borderId="10" xfId="80" applyFont="1" applyFill="1" applyBorder="1" applyAlignment="1">
      <alignment horizontal="center" vertical="center" shrinkToFit="1"/>
      <protection/>
    </xf>
    <xf numFmtId="178" fontId="47" fillId="0" borderId="10" xfId="0" applyNumberFormat="1" applyFont="1" applyFill="1" applyBorder="1" applyAlignment="1">
      <alignment horizontal="center" vertical="center" shrinkToFit="1"/>
    </xf>
    <xf numFmtId="178" fontId="47" fillId="0" borderId="24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vertical="center" shrinkToFit="1"/>
    </xf>
    <xf numFmtId="0" fontId="51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176" fontId="47" fillId="0" borderId="10" xfId="0" applyNumberFormat="1" applyFont="1" applyFill="1" applyBorder="1" applyAlignment="1">
      <alignment horizontal="center" vertical="center" shrinkToFit="1"/>
    </xf>
    <xf numFmtId="176" fontId="47" fillId="0" borderId="24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/>
    </xf>
    <xf numFmtId="0" fontId="47" fillId="11" borderId="10" xfId="0" applyFont="1" applyFill="1" applyBorder="1" applyAlignment="1">
      <alignment horizontal="left" vertical="center"/>
    </xf>
    <xf numFmtId="0" fontId="47" fillId="0" borderId="26" xfId="0" applyFont="1" applyBorder="1" applyAlignment="1">
      <alignment horizontal="left" shrinkToFit="1"/>
    </xf>
    <xf numFmtId="181" fontId="51" fillId="0" borderId="10" xfId="0" applyNumberFormat="1" applyFont="1" applyFill="1" applyBorder="1" applyAlignment="1">
      <alignment horizontal="center" vertical="center" shrinkToFit="1"/>
    </xf>
    <xf numFmtId="0" fontId="47" fillId="0" borderId="11" xfId="80" applyFont="1" applyFill="1" applyBorder="1" applyAlignment="1">
      <alignment vertical="center" shrinkToFit="1"/>
      <protection/>
    </xf>
    <xf numFmtId="0" fontId="47" fillId="0" borderId="11" xfId="80" applyFont="1" applyFill="1" applyBorder="1" applyAlignment="1">
      <alignment horizontal="center" vertical="center" shrinkToFit="1"/>
      <protection/>
    </xf>
    <xf numFmtId="176" fontId="47" fillId="0" borderId="11" xfId="80" applyNumberFormat="1" applyFont="1" applyFill="1" applyBorder="1" applyAlignment="1">
      <alignment horizontal="center" vertical="center" shrinkToFit="1"/>
      <protection/>
    </xf>
    <xf numFmtId="0" fontId="58" fillId="0" borderId="11" xfId="0" applyFont="1" applyFill="1" applyBorder="1" applyAlignment="1">
      <alignment horizontal="left" vertical="center" shrinkToFit="1"/>
    </xf>
    <xf numFmtId="0" fontId="58" fillId="0" borderId="11" xfId="0" applyFont="1" applyFill="1" applyBorder="1" applyAlignment="1">
      <alignment horizontal="center" vertical="center" shrinkToFit="1"/>
    </xf>
    <xf numFmtId="176" fontId="58" fillId="0" borderId="11" xfId="0" applyNumberFormat="1" applyFont="1" applyFill="1" applyBorder="1" applyAlignment="1">
      <alignment horizontal="center" vertical="center" shrinkToFit="1"/>
    </xf>
    <xf numFmtId="0" fontId="43" fillId="0" borderId="10" xfId="80" applyFont="1" applyFill="1" applyBorder="1" applyAlignment="1">
      <alignment vertical="center" shrinkToFit="1"/>
      <protection/>
    </xf>
    <xf numFmtId="176" fontId="43" fillId="0" borderId="10" xfId="80" applyNumberFormat="1" applyFont="1" applyFill="1" applyBorder="1" applyAlignment="1">
      <alignment horizontal="center" vertical="center" shrinkToFit="1"/>
      <protection/>
    </xf>
    <xf numFmtId="0" fontId="48" fillId="0" borderId="17" xfId="80" applyFont="1" applyFill="1" applyBorder="1" applyAlignment="1">
      <alignment horizontal="center" vertical="center" shrinkToFit="1"/>
      <protection/>
    </xf>
    <xf numFmtId="176" fontId="45" fillId="0" borderId="10" xfId="0" applyNumberFormat="1" applyFont="1" applyFill="1" applyBorder="1" applyAlignment="1">
      <alignment horizontal="center" vertical="center" shrinkToFit="1"/>
    </xf>
    <xf numFmtId="180" fontId="61" fillId="0" borderId="17" xfId="0" applyNumberFormat="1" applyFont="1" applyFill="1" applyBorder="1" applyAlignment="1">
      <alignment horizontal="center" vertical="center" shrinkToFit="1"/>
    </xf>
    <xf numFmtId="180" fontId="61" fillId="0" borderId="24" xfId="0" applyNumberFormat="1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 shrinkToFit="1"/>
    </xf>
    <xf numFmtId="176" fontId="60" fillId="0" borderId="10" xfId="0" applyNumberFormat="1" applyFont="1" applyFill="1" applyBorder="1" applyAlignment="1">
      <alignment horizontal="center" vertical="center" shrinkToFit="1"/>
    </xf>
    <xf numFmtId="181" fontId="60" fillId="0" borderId="26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vertical="center"/>
    </xf>
    <xf numFmtId="181" fontId="47" fillId="0" borderId="10" xfId="0" applyNumberFormat="1" applyFont="1" applyFill="1" applyBorder="1" applyAlignment="1">
      <alignment horizontal="center" vertical="center" shrinkToFit="1"/>
    </xf>
    <xf numFmtId="0" fontId="51" fillId="0" borderId="10" xfId="80" applyFont="1" applyFill="1" applyBorder="1" applyAlignment="1">
      <alignment vertical="center" shrinkToFit="1"/>
      <protection/>
    </xf>
    <xf numFmtId="0" fontId="51" fillId="0" borderId="10" xfId="80" applyFont="1" applyFill="1" applyBorder="1" applyAlignment="1">
      <alignment horizontal="center" vertical="center" shrinkToFit="1"/>
      <protection/>
    </xf>
    <xf numFmtId="176" fontId="51" fillId="0" borderId="10" xfId="80" applyNumberFormat="1" applyFont="1" applyFill="1" applyBorder="1" applyAlignment="1">
      <alignment horizontal="center" vertical="center" shrinkToFit="1"/>
      <protection/>
    </xf>
    <xf numFmtId="0" fontId="51" fillId="0" borderId="10" xfId="0" applyFont="1" applyFill="1" applyBorder="1" applyAlignment="1">
      <alignment horizontal="center" vertical="center" shrinkToFit="1"/>
    </xf>
    <xf numFmtId="0" fontId="47" fillId="0" borderId="10" xfId="80" applyFont="1" applyFill="1" applyBorder="1" applyAlignment="1">
      <alignment vertical="center" shrinkToFit="1"/>
      <protection/>
    </xf>
    <xf numFmtId="0" fontId="47" fillId="0" borderId="10" xfId="0" applyNumberFormat="1" applyFont="1" applyFill="1" applyBorder="1" applyAlignment="1">
      <alignment horizontal="left" vertical="center" shrinkToFit="1"/>
    </xf>
    <xf numFmtId="180" fontId="60" fillId="0" borderId="11" xfId="0" applyNumberFormat="1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181" fontId="62" fillId="0" borderId="10" xfId="0" applyNumberFormat="1" applyFont="1" applyFill="1" applyBorder="1" applyAlignment="1">
      <alignment horizontal="center" vertical="center" shrinkToFit="1"/>
    </xf>
    <xf numFmtId="180" fontId="60" fillId="0" borderId="10" xfId="0" applyNumberFormat="1" applyFont="1" applyFill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left" vertical="center" shrinkToFit="1"/>
    </xf>
    <xf numFmtId="200" fontId="54" fillId="0" borderId="10" xfId="0" applyNumberFormat="1" applyFont="1" applyFill="1" applyBorder="1" applyAlignment="1">
      <alignment horizontal="center" vertical="center" shrinkToFit="1"/>
    </xf>
    <xf numFmtId="196" fontId="54" fillId="0" borderId="10" xfId="0" applyNumberFormat="1" applyFont="1" applyFill="1" applyBorder="1" applyAlignment="1">
      <alignment horizontal="center" vertical="center"/>
    </xf>
    <xf numFmtId="197" fontId="48" fillId="0" borderId="13" xfId="0" applyNumberFormat="1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center" vertical="center" shrinkToFit="1"/>
    </xf>
    <xf numFmtId="179" fontId="48" fillId="0" borderId="10" xfId="0" applyNumberFormat="1" applyFont="1" applyBorder="1" applyAlignment="1">
      <alignment horizontal="center" shrinkToFit="1"/>
    </xf>
    <xf numFmtId="0" fontId="48" fillId="0" borderId="10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0" fontId="47" fillId="0" borderId="28" xfId="0" applyFont="1" applyBorder="1" applyAlignment="1">
      <alignment horizontal="left" shrinkToFit="1"/>
    </xf>
    <xf numFmtId="0" fontId="47" fillId="24" borderId="10" xfId="0" applyFont="1" applyFill="1" applyBorder="1" applyAlignment="1">
      <alignment horizontal="left" vertical="center" shrinkToFit="1"/>
    </xf>
    <xf numFmtId="0" fontId="0" fillId="24" borderId="10" xfId="0" applyFill="1" applyBorder="1" applyAlignment="1">
      <alignment horizontal="center" vertical="center" shrinkToFit="1"/>
    </xf>
    <xf numFmtId="188" fontId="47" fillId="24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194" fontId="51" fillId="0" borderId="10" xfId="0" applyNumberFormat="1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vertical="center" shrinkToFit="1"/>
    </xf>
    <xf numFmtId="0" fontId="47" fillId="24" borderId="10" xfId="0" applyFont="1" applyFill="1" applyBorder="1" applyAlignment="1">
      <alignment horizontal="center" vertical="center" shrinkToFit="1"/>
    </xf>
    <xf numFmtId="181" fontId="48" fillId="0" borderId="25" xfId="0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188" fontId="56" fillId="0" borderId="10" xfId="0" applyNumberFormat="1" applyFont="1" applyFill="1" applyBorder="1" applyAlignment="1">
      <alignment horizontal="center" vertical="center" shrinkToFit="1"/>
    </xf>
    <xf numFmtId="0" fontId="63" fillId="24" borderId="11" xfId="0" applyFont="1" applyFill="1" applyBorder="1" applyAlignment="1">
      <alignment horizontal="left" vertical="center" shrinkToFit="1"/>
    </xf>
    <xf numFmtId="0" fontId="63" fillId="24" borderId="10" xfId="0" applyFont="1" applyFill="1" applyBorder="1" applyAlignment="1">
      <alignment horizontal="center" vertical="center" shrinkToFit="1"/>
    </xf>
    <xf numFmtId="0" fontId="63" fillId="0" borderId="11" xfId="0" applyFont="1" applyFill="1" applyBorder="1" applyAlignment="1">
      <alignment horizontal="left" vertical="center" shrinkToFit="1"/>
    </xf>
    <xf numFmtId="188" fontId="47" fillId="0" borderId="10" xfId="0" applyNumberFormat="1" applyFont="1" applyFill="1" applyBorder="1" applyAlignment="1">
      <alignment horizontal="center" vertical="center" shrinkToFit="1"/>
    </xf>
    <xf numFmtId="181" fontId="61" fillId="0" borderId="17" xfId="0" applyNumberFormat="1" applyFont="1" applyFill="1" applyBorder="1" applyAlignment="1">
      <alignment horizontal="center" vertical="center" shrinkToFit="1"/>
    </xf>
    <xf numFmtId="181" fontId="44" fillId="0" borderId="0" xfId="0" applyNumberFormat="1" applyFont="1" applyFill="1" applyAlignment="1">
      <alignment horizontal="center" vertical="center"/>
    </xf>
    <xf numFmtId="0" fontId="43" fillId="0" borderId="29" xfId="0" applyFont="1" applyFill="1" applyBorder="1" applyAlignment="1">
      <alignment horizontal="center" vertical="center" textRotation="255" shrinkToFit="1"/>
    </xf>
    <xf numFmtId="0" fontId="56" fillId="0" borderId="30" xfId="0" applyFont="1" applyFill="1" applyBorder="1" applyAlignment="1">
      <alignment horizontal="center" vertical="center" shrinkToFit="1"/>
    </xf>
    <xf numFmtId="188" fontId="56" fillId="0" borderId="30" xfId="0" applyNumberFormat="1" applyFont="1" applyFill="1" applyBorder="1" applyAlignment="1">
      <alignment horizontal="center" vertical="center" shrinkToFit="1"/>
    </xf>
    <xf numFmtId="0" fontId="47" fillId="0" borderId="30" xfId="0" applyFont="1" applyFill="1" applyBorder="1" applyAlignment="1">
      <alignment horizontal="center" vertical="center" shrinkToFit="1"/>
    </xf>
    <xf numFmtId="0" fontId="42" fillId="0" borderId="30" xfId="0" applyFont="1" applyFill="1" applyBorder="1" applyAlignment="1">
      <alignment horizontal="center" vertical="center" textRotation="255" shrinkToFit="1"/>
    </xf>
    <xf numFmtId="0" fontId="47" fillId="0" borderId="30" xfId="0" applyFont="1" applyFill="1" applyBorder="1" applyAlignment="1">
      <alignment horizontal="center" vertical="center"/>
    </xf>
    <xf numFmtId="188" fontId="47" fillId="0" borderId="30" xfId="0" applyNumberFormat="1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43" fillId="0" borderId="30" xfId="0" applyFont="1" applyFill="1" applyBorder="1" applyAlignment="1">
      <alignment horizontal="center" vertical="center" textRotation="255" shrinkToFit="1"/>
    </xf>
    <xf numFmtId="188" fontId="47" fillId="0" borderId="30" xfId="0" applyNumberFormat="1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 textRotation="255"/>
    </xf>
    <xf numFmtId="0" fontId="64" fillId="0" borderId="31" xfId="80" applyFont="1" applyFill="1" applyBorder="1" applyAlignment="1">
      <alignment horizontal="center" vertical="center" shrinkToFit="1"/>
      <protection/>
    </xf>
    <xf numFmtId="0" fontId="48" fillId="0" borderId="32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49" fontId="65" fillId="0" borderId="41" xfId="0" applyNumberFormat="1" applyFont="1" applyBorder="1" applyAlignment="1">
      <alignment/>
    </xf>
    <xf numFmtId="49" fontId="65" fillId="0" borderId="42" xfId="0" applyNumberFormat="1" applyFont="1" applyBorder="1" applyAlignment="1">
      <alignment/>
    </xf>
    <xf numFmtId="0" fontId="66" fillId="0" borderId="24" xfId="0" applyFont="1" applyBorder="1" applyAlignment="1">
      <alignment horizontal="left"/>
    </xf>
    <xf numFmtId="0" fontId="65" fillId="0" borderId="24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7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24" xfId="0" applyFont="1" applyFill="1" applyBorder="1" applyAlignment="1">
      <alignment horizontal="center"/>
    </xf>
    <xf numFmtId="0" fontId="67" fillId="0" borderId="43" xfId="0" applyFont="1" applyFill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42" fillId="0" borderId="44" xfId="0" applyFont="1" applyFill="1" applyBorder="1" applyAlignment="1">
      <alignment horizontal="left" vertical="center"/>
    </xf>
    <xf numFmtId="0" fontId="42" fillId="0" borderId="45" xfId="0" applyFont="1" applyFill="1" applyBorder="1" applyAlignment="1">
      <alignment horizontal="left" vertical="center"/>
    </xf>
    <xf numFmtId="0" fontId="42" fillId="0" borderId="4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69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49" xfId="0" applyFont="1" applyBorder="1" applyAlignment="1">
      <alignment horizontal="center"/>
    </xf>
    <xf numFmtId="0" fontId="40" fillId="0" borderId="46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255"/>
    </xf>
    <xf numFmtId="0" fontId="34" fillId="0" borderId="11" xfId="0" applyFont="1" applyFill="1" applyBorder="1" applyAlignment="1">
      <alignment horizontal="center" vertical="center" textRotation="255"/>
    </xf>
    <xf numFmtId="0" fontId="35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 textRotation="255" shrinkToFit="1"/>
    </xf>
    <xf numFmtId="0" fontId="43" fillId="0" borderId="52" xfId="0" applyFont="1" applyFill="1" applyBorder="1" applyAlignment="1">
      <alignment horizontal="center" vertical="center" textRotation="255" shrinkToFit="1"/>
    </xf>
    <xf numFmtId="0" fontId="43" fillId="0" borderId="53" xfId="0" applyFont="1" applyFill="1" applyBorder="1" applyAlignment="1">
      <alignment horizontal="center" vertical="center" textRotation="255" shrinkToFit="1"/>
    </xf>
    <xf numFmtId="0" fontId="43" fillId="0" borderId="26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255" wrapText="1"/>
    </xf>
    <xf numFmtId="0" fontId="43" fillId="0" borderId="11" xfId="0" applyFont="1" applyFill="1" applyBorder="1" applyAlignment="1">
      <alignment horizontal="center" vertical="center" textRotation="255" shrinkToFit="1"/>
    </xf>
    <xf numFmtId="0" fontId="43" fillId="0" borderId="25" xfId="0" applyFont="1" applyFill="1" applyBorder="1" applyAlignment="1">
      <alignment horizontal="center" vertical="center" textRotation="255" shrinkToFit="1"/>
    </xf>
    <xf numFmtId="0" fontId="43" fillId="0" borderId="26" xfId="0" applyFont="1" applyFill="1" applyBorder="1" applyAlignment="1">
      <alignment horizontal="center" vertical="center" textRotation="255" shrinkToFit="1"/>
    </xf>
    <xf numFmtId="0" fontId="47" fillId="24" borderId="54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8" fillId="24" borderId="14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95" fontId="42" fillId="0" borderId="14" xfId="0" applyNumberFormat="1" applyFont="1" applyFill="1" applyBorder="1" applyAlignment="1">
      <alignment horizontal="center" vertical="center"/>
    </xf>
    <xf numFmtId="195" fontId="42" fillId="0" borderId="17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 shrinkToFit="1" readingOrder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3" fillId="0" borderId="56" xfId="0" applyFont="1" applyFill="1" applyBorder="1" applyAlignment="1">
      <alignment horizontal="center" vertical="center" textRotation="255" wrapText="1"/>
    </xf>
    <xf numFmtId="0" fontId="43" fillId="0" borderId="17" xfId="0" applyFont="1" applyFill="1" applyBorder="1" applyAlignment="1">
      <alignment horizontal="center" vertical="center" textRotation="255" wrapText="1"/>
    </xf>
    <xf numFmtId="0" fontId="43" fillId="0" borderId="20" xfId="0" applyFont="1" applyFill="1" applyBorder="1" applyAlignment="1">
      <alignment horizontal="center" vertical="center" textRotation="255" wrapText="1"/>
    </xf>
    <xf numFmtId="186" fontId="42" fillId="0" borderId="11" xfId="0" applyNumberFormat="1" applyFont="1" applyFill="1" applyBorder="1" applyAlignment="1">
      <alignment horizontal="center" vertical="center"/>
    </xf>
    <xf numFmtId="176" fontId="43" fillId="0" borderId="26" xfId="0" applyNumberFormat="1" applyFont="1" applyFill="1" applyBorder="1" applyAlignment="1">
      <alignment horizontal="center" vertical="center"/>
    </xf>
    <xf numFmtId="192" fontId="43" fillId="25" borderId="14" xfId="80" applyNumberFormat="1" applyFont="1" applyFill="1" applyBorder="1" applyAlignment="1">
      <alignment horizontal="center" vertical="center" shrinkToFit="1"/>
      <protection/>
    </xf>
    <xf numFmtId="192" fontId="43" fillId="25" borderId="17" xfId="80" applyNumberFormat="1" applyFont="1" applyFill="1" applyBorder="1" applyAlignment="1">
      <alignment horizontal="center" vertical="center" shrinkToFit="1"/>
      <protection/>
    </xf>
    <xf numFmtId="195" fontId="42" fillId="0" borderId="35" xfId="0" applyNumberFormat="1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 textRotation="255" shrinkToFit="1"/>
    </xf>
    <xf numFmtId="0" fontId="41" fillId="0" borderId="57" xfId="0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horizontal="center" vertical="center" shrinkToFit="1"/>
    </xf>
    <xf numFmtId="0" fontId="43" fillId="0" borderId="11" xfId="80" applyFont="1" applyFill="1" applyBorder="1" applyAlignment="1">
      <alignment horizontal="center" vertical="center" textRotation="255" shrinkToFit="1"/>
      <protection/>
    </xf>
    <xf numFmtId="0" fontId="43" fillId="0" borderId="25" xfId="80" applyFont="1" applyFill="1" applyBorder="1" applyAlignment="1">
      <alignment horizontal="center" vertical="center" textRotation="255" shrinkToFit="1"/>
      <protection/>
    </xf>
    <xf numFmtId="0" fontId="43" fillId="0" borderId="12" xfId="80" applyFont="1" applyFill="1" applyBorder="1" applyAlignment="1">
      <alignment horizontal="center" vertical="center" textRotation="255" shrinkToFit="1"/>
      <protection/>
    </xf>
    <xf numFmtId="0" fontId="43" fillId="0" borderId="26" xfId="80" applyFont="1" applyFill="1" applyBorder="1" applyAlignment="1">
      <alignment horizontal="center" vertical="center" textRotation="255" shrinkToFit="1"/>
      <protection/>
    </xf>
    <xf numFmtId="0" fontId="43" fillId="0" borderId="17" xfId="0" applyFont="1" applyFill="1" applyBorder="1" applyAlignment="1">
      <alignment horizontal="center" vertical="center" textRotation="255" shrinkToFit="1"/>
    </xf>
    <xf numFmtId="0" fontId="43" fillId="0" borderId="20" xfId="0" applyFont="1" applyFill="1" applyBorder="1" applyAlignment="1">
      <alignment horizontal="center" vertical="center" textRotation="255" shrinkToFit="1"/>
    </xf>
    <xf numFmtId="185" fontId="43" fillId="0" borderId="58" xfId="80" applyNumberFormat="1" applyFont="1" applyFill="1" applyBorder="1" applyAlignment="1">
      <alignment horizontal="center" vertical="center" shrinkToFit="1"/>
      <protection/>
    </xf>
    <xf numFmtId="185" fontId="43" fillId="0" borderId="59" xfId="80" applyNumberFormat="1" applyFont="1" applyFill="1" applyBorder="1" applyAlignment="1">
      <alignment horizontal="center" vertical="center" shrinkToFit="1"/>
      <protection/>
    </xf>
    <xf numFmtId="185" fontId="43" fillId="0" borderId="60" xfId="80" applyNumberFormat="1" applyFont="1" applyFill="1" applyBorder="1" applyAlignment="1">
      <alignment horizontal="center" vertical="center" shrinkToFit="1"/>
      <protection/>
    </xf>
    <xf numFmtId="0" fontId="43" fillId="0" borderId="38" xfId="0" applyFont="1" applyFill="1" applyBorder="1" applyAlignment="1">
      <alignment horizontal="center" vertical="center" wrapText="1" readingOrder="1"/>
    </xf>
    <xf numFmtId="0" fontId="43" fillId="0" borderId="52" xfId="0" applyFont="1" applyFill="1" applyBorder="1" applyAlignment="1">
      <alignment horizontal="center" vertical="center" wrapText="1" readingOrder="1"/>
    </xf>
    <xf numFmtId="0" fontId="43" fillId="0" borderId="53" xfId="0" applyFont="1" applyFill="1" applyBorder="1" applyAlignment="1">
      <alignment horizontal="center" vertical="center" wrapText="1" readingOrder="1"/>
    </xf>
    <xf numFmtId="0" fontId="43" fillId="0" borderId="11" xfId="0" applyFont="1" applyFill="1" applyBorder="1" applyAlignment="1">
      <alignment horizontal="center" vertical="center" wrapText="1" readingOrder="1"/>
    </xf>
    <xf numFmtId="0" fontId="43" fillId="0" borderId="25" xfId="0" applyFont="1" applyFill="1" applyBorder="1" applyAlignment="1">
      <alignment horizontal="center" vertical="center" wrapText="1" readingOrder="1"/>
    </xf>
    <xf numFmtId="0" fontId="43" fillId="0" borderId="26" xfId="0" applyFont="1" applyFill="1" applyBorder="1" applyAlignment="1">
      <alignment horizontal="center" vertical="center" wrapText="1" readingOrder="1"/>
    </xf>
    <xf numFmtId="0" fontId="43" fillId="0" borderId="25" xfId="0" applyFont="1" applyFill="1" applyBorder="1" applyAlignment="1">
      <alignment horizontal="center" vertical="center" textRotation="255" wrapText="1"/>
    </xf>
    <xf numFmtId="0" fontId="43" fillId="0" borderId="12" xfId="0" applyFont="1" applyFill="1" applyBorder="1" applyAlignment="1">
      <alignment horizontal="center" vertical="center" textRotation="255" wrapText="1"/>
    </xf>
    <xf numFmtId="0" fontId="43" fillId="0" borderId="26" xfId="0" applyFont="1" applyFill="1" applyBorder="1" applyAlignment="1">
      <alignment horizontal="center" vertical="center" textRotation="255" wrapText="1"/>
    </xf>
    <xf numFmtId="192" fontId="43" fillId="25" borderId="14" xfId="0" applyNumberFormat="1" applyFont="1" applyFill="1" applyBorder="1" applyAlignment="1">
      <alignment horizontal="center" vertical="center" shrinkToFit="1"/>
    </xf>
    <xf numFmtId="192" fontId="43" fillId="25" borderId="17" xfId="0" applyNumberFormat="1" applyFont="1" applyFill="1" applyBorder="1" applyAlignment="1">
      <alignment horizontal="center" vertical="center" shrinkToFit="1"/>
    </xf>
    <xf numFmtId="0" fontId="43" fillId="0" borderId="57" xfId="80" applyFont="1" applyFill="1" applyBorder="1" applyAlignment="1">
      <alignment horizontal="center" vertical="center" textRotation="255" shrinkToFit="1"/>
      <protection/>
    </xf>
    <xf numFmtId="184" fontId="43" fillId="0" borderId="58" xfId="0" applyNumberFormat="1" applyFont="1" applyFill="1" applyBorder="1" applyAlignment="1">
      <alignment horizontal="center" vertical="center" shrinkToFit="1"/>
    </xf>
    <xf numFmtId="184" fontId="43" fillId="0" borderId="59" xfId="0" applyNumberFormat="1" applyFont="1" applyFill="1" applyBorder="1" applyAlignment="1">
      <alignment horizontal="center" vertical="center" shrinkToFit="1"/>
    </xf>
    <xf numFmtId="184" fontId="43" fillId="0" borderId="60" xfId="0" applyNumberFormat="1" applyFont="1" applyFill="1" applyBorder="1" applyAlignment="1">
      <alignment horizontal="center" vertical="center" shrinkToFit="1"/>
    </xf>
    <xf numFmtId="0" fontId="43" fillId="0" borderId="28" xfId="0" applyFont="1" applyFill="1" applyBorder="1" applyAlignment="1">
      <alignment horizontal="center" vertical="center" textRotation="255" wrapText="1"/>
    </xf>
    <xf numFmtId="0" fontId="43" fillId="0" borderId="24" xfId="0" applyFont="1" applyFill="1" applyBorder="1" applyAlignment="1">
      <alignment horizontal="center" vertical="center" textRotation="255" wrapText="1"/>
    </xf>
    <xf numFmtId="0" fontId="47" fillId="4" borderId="14" xfId="0" applyFont="1" applyFill="1" applyBorder="1" applyAlignment="1">
      <alignment horizontal="center" vertical="center"/>
    </xf>
    <xf numFmtId="0" fontId="47" fillId="4" borderId="24" xfId="0" applyFont="1" applyFill="1" applyBorder="1" applyAlignment="1">
      <alignment horizontal="center" vertical="center"/>
    </xf>
    <xf numFmtId="0" fontId="47" fillId="4" borderId="17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 textRotation="255" shrinkToFit="1"/>
    </xf>
    <xf numFmtId="0" fontId="47" fillId="24" borderId="14" xfId="0" applyFont="1" applyFill="1" applyBorder="1" applyAlignment="1">
      <alignment horizontal="left" vertical="center" shrinkToFit="1"/>
    </xf>
    <xf numFmtId="0" fontId="0" fillId="24" borderId="24" xfId="0" applyFill="1" applyBorder="1" applyAlignment="1">
      <alignment vertical="center" shrinkToFit="1"/>
    </xf>
    <xf numFmtId="0" fontId="0" fillId="24" borderId="17" xfId="0" applyFill="1" applyBorder="1" applyAlignment="1">
      <alignment vertical="center" shrinkToFit="1"/>
    </xf>
    <xf numFmtId="0" fontId="47" fillId="24" borderId="39" xfId="0" applyFont="1" applyFill="1" applyBorder="1" applyAlignment="1">
      <alignment vertical="center" shrinkToFit="1" readingOrder="1"/>
    </xf>
    <xf numFmtId="0" fontId="0" fillId="24" borderId="43" xfId="0" applyFont="1" applyFill="1" applyBorder="1" applyAlignment="1">
      <alignment vertical="center" shrinkToFit="1" readingOrder="1"/>
    </xf>
    <xf numFmtId="0" fontId="0" fillId="24" borderId="20" xfId="0" applyFont="1" applyFill="1" applyBorder="1" applyAlignment="1">
      <alignment vertical="center" shrinkToFit="1" readingOrder="1"/>
    </xf>
    <xf numFmtId="0" fontId="43" fillId="0" borderId="37" xfId="0" applyFont="1" applyFill="1" applyBorder="1" applyAlignment="1">
      <alignment horizontal="center" vertical="center" textRotation="255" shrinkToFit="1"/>
    </xf>
    <xf numFmtId="0" fontId="43" fillId="0" borderId="37" xfId="0" applyFont="1" applyFill="1" applyBorder="1" applyAlignment="1">
      <alignment horizontal="center" vertical="center" textRotation="255" wrapText="1"/>
    </xf>
    <xf numFmtId="183" fontId="43" fillId="0" borderId="58" xfId="0" applyNumberFormat="1" applyFont="1" applyFill="1" applyBorder="1" applyAlignment="1">
      <alignment horizontal="center" vertical="center" shrinkToFit="1"/>
    </xf>
    <xf numFmtId="183" fontId="43" fillId="0" borderId="59" xfId="0" applyNumberFormat="1" applyFont="1" applyFill="1" applyBorder="1" applyAlignment="1">
      <alignment horizontal="center" vertical="center" shrinkToFit="1"/>
    </xf>
    <xf numFmtId="183" fontId="43" fillId="0" borderId="60" xfId="0" applyNumberFormat="1" applyFont="1" applyFill="1" applyBorder="1" applyAlignment="1">
      <alignment horizontal="center" vertical="center" shrinkToFit="1"/>
    </xf>
    <xf numFmtId="0" fontId="43" fillId="0" borderId="62" xfId="0" applyFont="1" applyFill="1" applyBorder="1" applyAlignment="1">
      <alignment horizontal="center" vertical="center" textRotation="255" wrapText="1"/>
    </xf>
    <xf numFmtId="182" fontId="43" fillId="0" borderId="58" xfId="0" applyNumberFormat="1" applyFont="1" applyFill="1" applyBorder="1" applyAlignment="1">
      <alignment horizontal="center" vertical="center" shrinkToFit="1"/>
    </xf>
    <xf numFmtId="182" fontId="43" fillId="0" borderId="59" xfId="0" applyNumberFormat="1" applyFont="1" applyFill="1" applyBorder="1" applyAlignment="1">
      <alignment horizontal="center" vertical="center" shrinkToFit="1"/>
    </xf>
    <xf numFmtId="182" fontId="43" fillId="0" borderId="60" xfId="0" applyNumberFormat="1" applyFont="1" applyFill="1" applyBorder="1" applyAlignment="1">
      <alignment horizontal="center" vertical="center" shrinkToFit="1"/>
    </xf>
    <xf numFmtId="0" fontId="43" fillId="0" borderId="38" xfId="80" applyFont="1" applyFill="1" applyBorder="1" applyAlignment="1">
      <alignment horizontal="center" vertical="center" textRotation="255" wrapText="1"/>
      <protection/>
    </xf>
    <xf numFmtId="0" fontId="43" fillId="0" borderId="52" xfId="80" applyFont="1" applyFill="1" applyBorder="1" applyAlignment="1">
      <alignment horizontal="center" vertical="center" textRotation="255" wrapText="1"/>
      <protection/>
    </xf>
    <xf numFmtId="0" fontId="43" fillId="0" borderId="53" xfId="80" applyFont="1" applyFill="1" applyBorder="1" applyAlignment="1">
      <alignment horizontal="center" vertical="center" textRotation="255" wrapText="1"/>
      <protection/>
    </xf>
    <xf numFmtId="0" fontId="41" fillId="0" borderId="63" xfId="0" applyFont="1" applyFill="1" applyBorder="1" applyAlignment="1">
      <alignment horizontal="center" vertical="center" shrinkToFit="1"/>
    </xf>
    <xf numFmtId="0" fontId="41" fillId="0" borderId="64" xfId="0" applyFont="1" applyFill="1" applyBorder="1" applyAlignment="1">
      <alignment horizontal="center" vertical="center" shrinkToFit="1"/>
    </xf>
    <xf numFmtId="0" fontId="41" fillId="0" borderId="65" xfId="0" applyFont="1" applyFill="1" applyBorder="1" applyAlignment="1">
      <alignment horizontal="center" vertical="center" shrinkToFit="1"/>
    </xf>
    <xf numFmtId="195" fontId="42" fillId="0" borderId="10" xfId="0" applyNumberFormat="1" applyFont="1" applyFill="1" applyBorder="1" applyAlignment="1">
      <alignment horizontal="center" vertical="center"/>
    </xf>
    <xf numFmtId="195" fontId="42" fillId="0" borderId="18" xfId="0" applyNumberFormat="1" applyFont="1" applyFill="1" applyBorder="1" applyAlignment="1">
      <alignment horizontal="center" vertical="center"/>
    </xf>
    <xf numFmtId="195" fontId="42" fillId="0" borderId="36" xfId="0" applyNumberFormat="1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 textRotation="255" wrapText="1"/>
    </xf>
    <xf numFmtId="0" fontId="43" fillId="0" borderId="41" xfId="0" applyFont="1" applyFill="1" applyBorder="1" applyAlignment="1">
      <alignment horizontal="center" vertical="center" textRotation="255" wrapText="1"/>
    </xf>
    <xf numFmtId="0" fontId="43" fillId="0" borderId="67" xfId="0" applyFont="1" applyFill="1" applyBorder="1" applyAlignment="1">
      <alignment horizontal="center" vertical="center" textRotation="255" wrapText="1"/>
    </xf>
    <xf numFmtId="0" fontId="43" fillId="0" borderId="68" xfId="0" applyFont="1" applyFill="1" applyBorder="1" applyAlignment="1">
      <alignment horizontal="center" vertical="center" textRotation="255" wrapText="1"/>
    </xf>
    <xf numFmtId="0" fontId="43" fillId="0" borderId="69" xfId="0" applyFont="1" applyFill="1" applyBorder="1" applyAlignment="1">
      <alignment horizontal="center" vertical="center" textRotation="255" wrapText="1"/>
    </xf>
    <xf numFmtId="0" fontId="43" fillId="0" borderId="10" xfId="80" applyFont="1" applyFill="1" applyBorder="1" applyAlignment="1">
      <alignment horizontal="center" vertical="center" textRotation="255" wrapText="1"/>
      <protection/>
    </xf>
    <xf numFmtId="0" fontId="43" fillId="0" borderId="11" xfId="80" applyFont="1" applyFill="1" applyBorder="1" applyAlignment="1">
      <alignment horizontal="center" vertical="center" textRotation="255" wrapText="1"/>
      <protection/>
    </xf>
    <xf numFmtId="0" fontId="43" fillId="0" borderId="25" xfId="80" applyFont="1" applyFill="1" applyBorder="1" applyAlignment="1">
      <alignment horizontal="center" vertical="center" textRotation="255" wrapText="1"/>
      <protection/>
    </xf>
    <xf numFmtId="0" fontId="43" fillId="0" borderId="12" xfId="80" applyFont="1" applyFill="1" applyBorder="1" applyAlignment="1">
      <alignment horizontal="center" vertical="center" textRotation="255" wrapText="1"/>
      <protection/>
    </xf>
    <xf numFmtId="0" fontId="43" fillId="0" borderId="26" xfId="80" applyFont="1" applyFill="1" applyBorder="1" applyAlignment="1">
      <alignment horizontal="center" vertical="center" textRotation="255" wrapText="1"/>
      <protection/>
    </xf>
    <xf numFmtId="0" fontId="0" fillId="0" borderId="25" xfId="0" applyFont="1" applyBorder="1" applyAlignment="1">
      <alignment horizontal="center" vertical="center" textRotation="255" shrinkToFit="1"/>
    </xf>
    <xf numFmtId="186" fontId="42" fillId="0" borderId="10" xfId="0" applyNumberFormat="1" applyFont="1" applyFill="1" applyBorder="1" applyAlignment="1">
      <alignment horizontal="center" vertical="center"/>
    </xf>
    <xf numFmtId="186" fontId="42" fillId="0" borderId="18" xfId="0" applyNumberFormat="1" applyFont="1" applyFill="1" applyBorder="1" applyAlignment="1">
      <alignment horizontal="center" vertical="center"/>
    </xf>
    <xf numFmtId="187" fontId="43" fillId="0" borderId="58" xfId="0" applyNumberFormat="1" applyFont="1" applyFill="1" applyBorder="1" applyAlignment="1">
      <alignment horizontal="center" vertical="center" shrinkToFit="1"/>
    </xf>
    <xf numFmtId="187" fontId="43" fillId="0" borderId="59" xfId="0" applyNumberFormat="1" applyFont="1" applyFill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一般 2 2" xfId="75"/>
    <cellStyle name="一般 2 3" xfId="76"/>
    <cellStyle name="一般 2 4" xfId="77"/>
    <cellStyle name="一般 3" xfId="78"/>
    <cellStyle name="一般 4" xfId="79"/>
    <cellStyle name="一般_Sheet1" xfId="80"/>
    <cellStyle name="Comma" xfId="81"/>
    <cellStyle name="Comma [0]" xfId="82"/>
    <cellStyle name="Followed Hyperlink" xfId="83"/>
    <cellStyle name="中等" xfId="84"/>
    <cellStyle name="合計" xfId="85"/>
    <cellStyle name="好" xfId="86"/>
    <cellStyle name="Percent" xfId="87"/>
    <cellStyle name="計算方式" xfId="88"/>
    <cellStyle name="Currency" xfId="89"/>
    <cellStyle name="Currency [0]" xfId="90"/>
    <cellStyle name="連結的儲存格" xfId="91"/>
    <cellStyle name="備註" xfId="92"/>
    <cellStyle name="Hyperlink" xfId="93"/>
    <cellStyle name="說明文字" xfId="94"/>
    <cellStyle name="輔色1" xfId="95"/>
    <cellStyle name="輔色2" xfId="96"/>
    <cellStyle name="輔色3" xfId="97"/>
    <cellStyle name="輔色4" xfId="98"/>
    <cellStyle name="輔色5" xfId="99"/>
    <cellStyle name="輔色6" xfId="100"/>
    <cellStyle name="標題" xfId="101"/>
    <cellStyle name="標題 1" xfId="102"/>
    <cellStyle name="標題 2" xfId="103"/>
    <cellStyle name="標題 3" xfId="104"/>
    <cellStyle name="標題 4" xfId="105"/>
    <cellStyle name="輸入" xfId="106"/>
    <cellStyle name="輸出" xfId="107"/>
    <cellStyle name="檢查儲存格" xfId="108"/>
    <cellStyle name="壞" xfId="109"/>
    <cellStyle name="警告文字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H55"/>
  <sheetViews>
    <sheetView tabSelected="1" zoomScale="75" zoomScaleNormal="75" workbookViewId="0" topLeftCell="A22">
      <selection activeCell="N39" sqref="N39"/>
    </sheetView>
  </sheetViews>
  <sheetFormatPr defaultColWidth="6.125" defaultRowHeight="22.5" customHeight="1"/>
  <cols>
    <col min="1" max="1" width="5.125" style="7" customWidth="1"/>
    <col min="2" max="2" width="17.375" style="5" customWidth="1"/>
    <col min="3" max="3" width="6.375" style="232" hidden="1" customWidth="1"/>
    <col min="4" max="4" width="15.625" style="5" customWidth="1"/>
    <col min="5" max="5" width="6.375" style="6" hidden="1" customWidth="1"/>
    <col min="6" max="6" width="6.875" style="6" hidden="1" customWidth="1"/>
    <col min="7" max="7" width="5.125" style="7" customWidth="1"/>
    <col min="8" max="8" width="17.375" style="5" customWidth="1"/>
    <col min="9" max="9" width="6.375" style="5" hidden="1" customWidth="1"/>
    <col min="10" max="10" width="15.625" style="5" customWidth="1"/>
    <col min="11" max="11" width="6.375" style="6" hidden="1" customWidth="1"/>
    <col min="12" max="12" width="7.25390625" style="6" hidden="1" customWidth="1"/>
    <col min="13" max="13" width="5.125" style="7" customWidth="1"/>
    <col min="14" max="14" width="17.375" style="5" customWidth="1"/>
    <col min="15" max="15" width="6.375" style="5" hidden="1" customWidth="1"/>
    <col min="16" max="16" width="15.625" style="5" customWidth="1"/>
    <col min="17" max="17" width="6.375" style="6" hidden="1" customWidth="1"/>
    <col min="18" max="18" width="6.875" style="6" hidden="1" customWidth="1"/>
    <col min="19" max="19" width="5.125" style="7" customWidth="1"/>
    <col min="20" max="20" width="17.375" style="5" customWidth="1"/>
    <col min="21" max="21" width="6.375" style="5" hidden="1" customWidth="1"/>
    <col min="22" max="22" width="15.625" style="5" customWidth="1"/>
    <col min="23" max="23" width="6.375" style="5" hidden="1" customWidth="1"/>
    <col min="24" max="24" width="7.25390625" style="6" hidden="1" customWidth="1"/>
    <col min="25" max="25" width="5.125" style="7" customWidth="1"/>
    <col min="26" max="26" width="17.375" style="5" customWidth="1"/>
    <col min="27" max="27" width="6.375" style="5" hidden="1" customWidth="1"/>
    <col min="28" max="28" width="15.625" style="5" customWidth="1"/>
    <col min="29" max="29" width="6.375" style="5" hidden="1" customWidth="1"/>
    <col min="30" max="30" width="6.125" style="6" customWidth="1"/>
    <col min="31" max="31" width="10.625" style="5" bestFit="1" customWidth="1"/>
    <col min="32" max="32" width="6.125" style="5" customWidth="1"/>
    <col min="33" max="33" width="0" style="5" hidden="1" customWidth="1"/>
    <col min="34" max="16384" width="6.125" style="5" customWidth="1"/>
  </cols>
  <sheetData>
    <row r="1" spans="1:8" ht="18" customHeight="1" hidden="1">
      <c r="A1" s="235" t="s">
        <v>0</v>
      </c>
      <c r="B1" s="1" t="s">
        <v>1</v>
      </c>
      <c r="C1" s="2" t="s">
        <v>2</v>
      </c>
      <c r="D1" s="1" t="s">
        <v>3</v>
      </c>
      <c r="E1" s="3"/>
      <c r="F1" s="3"/>
      <c r="G1" s="237" t="s">
        <v>4</v>
      </c>
      <c r="H1" s="237"/>
    </row>
    <row r="2" spans="1:20" ht="18" customHeight="1" hidden="1">
      <c r="A2" s="235"/>
      <c r="B2" s="1"/>
      <c r="C2" s="8"/>
      <c r="D2" s="4"/>
      <c r="E2" s="3"/>
      <c r="F2" s="3"/>
      <c r="G2" s="238"/>
      <c r="H2" s="239"/>
      <c r="T2" s="9"/>
    </row>
    <row r="3" spans="1:8" ht="18" customHeight="1" hidden="1">
      <c r="A3" s="235"/>
      <c r="B3" s="1"/>
      <c r="C3" s="8"/>
      <c r="D3" s="4"/>
      <c r="E3" s="3"/>
      <c r="F3" s="3"/>
      <c r="G3" s="238"/>
      <c r="H3" s="239"/>
    </row>
    <row r="4" spans="1:20" ht="18" customHeight="1" hidden="1">
      <c r="A4" s="235"/>
      <c r="B4" s="1"/>
      <c r="C4" s="8"/>
      <c r="D4" s="4"/>
      <c r="E4" s="3"/>
      <c r="F4" s="3"/>
      <c r="G4" s="238"/>
      <c r="H4" s="239"/>
      <c r="T4" s="9"/>
    </row>
    <row r="5" spans="1:8" ht="18" customHeight="1" hidden="1">
      <c r="A5" s="235"/>
      <c r="B5" s="1"/>
      <c r="C5" s="8"/>
      <c r="D5" s="4"/>
      <c r="E5" s="3"/>
      <c r="F5" s="3"/>
      <c r="G5" s="238"/>
      <c r="H5" s="239"/>
    </row>
    <row r="6" spans="1:29" ht="18" customHeight="1" hidden="1">
      <c r="A6" s="236"/>
      <c r="B6" s="10" t="s">
        <v>5</v>
      </c>
      <c r="C6" s="11">
        <f>SUM(C2:C5)</f>
        <v>0</v>
      </c>
      <c r="D6" s="12">
        <f>SUM(D2:D5)</f>
        <v>0</v>
      </c>
      <c r="E6" s="13"/>
      <c r="F6" s="13"/>
      <c r="G6" s="240">
        <f>SUM(G2:H5)</f>
        <v>0</v>
      </c>
      <c r="H6" s="241"/>
      <c r="I6" s="14"/>
      <c r="J6" s="15"/>
      <c r="K6" s="16"/>
      <c r="L6" s="16"/>
      <c r="M6" s="17"/>
      <c r="N6" s="15"/>
      <c r="O6" s="15"/>
      <c r="P6" s="15"/>
      <c r="Q6" s="16"/>
      <c r="R6" s="16"/>
      <c r="S6" s="17"/>
      <c r="T6" s="15"/>
      <c r="U6" s="15"/>
      <c r="V6" s="15"/>
      <c r="W6" s="15"/>
      <c r="X6" s="16"/>
      <c r="Y6" s="17"/>
      <c r="Z6" s="15"/>
      <c r="AA6" s="15"/>
      <c r="AB6" s="15"/>
      <c r="AC6" s="15"/>
    </row>
    <row r="7" spans="1:30" s="20" customFormat="1" ht="30.75" customHeight="1" thickBot="1">
      <c r="A7" s="234" t="s">
        <v>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18"/>
      <c r="AD7" s="19"/>
    </row>
    <row r="8" spans="1:30" s="21" customFormat="1" ht="24.75" customHeight="1">
      <c r="A8" s="304" t="s">
        <v>7</v>
      </c>
      <c r="B8" s="317">
        <v>41232</v>
      </c>
      <c r="C8" s="318"/>
      <c r="D8" s="318"/>
      <c r="E8" s="319"/>
      <c r="F8" s="272" t="s">
        <v>8</v>
      </c>
      <c r="G8" s="271" t="s">
        <v>7</v>
      </c>
      <c r="H8" s="313">
        <f>B8+1</f>
        <v>41233</v>
      </c>
      <c r="I8" s="314"/>
      <c r="J8" s="314"/>
      <c r="K8" s="315"/>
      <c r="L8" s="272" t="s">
        <v>8</v>
      </c>
      <c r="M8" s="271" t="s">
        <v>9</v>
      </c>
      <c r="N8" s="296">
        <f>H8+1</f>
        <v>41234</v>
      </c>
      <c r="O8" s="297"/>
      <c r="P8" s="297"/>
      <c r="Q8" s="298"/>
      <c r="R8" s="272" t="s">
        <v>8</v>
      </c>
      <c r="S8" s="295" t="s">
        <v>7</v>
      </c>
      <c r="T8" s="281">
        <f>N8+1</f>
        <v>41235</v>
      </c>
      <c r="U8" s="282"/>
      <c r="V8" s="282"/>
      <c r="W8" s="283"/>
      <c r="X8" s="272" t="s">
        <v>8</v>
      </c>
      <c r="Y8" s="271" t="s">
        <v>7</v>
      </c>
      <c r="Z8" s="342">
        <f>T8+1</f>
        <v>41236</v>
      </c>
      <c r="AA8" s="343"/>
      <c r="AB8" s="343"/>
      <c r="AC8" s="344"/>
      <c r="AD8" s="323" t="s">
        <v>8</v>
      </c>
    </row>
    <row r="9" spans="1:30" s="21" customFormat="1" ht="21.75" customHeight="1">
      <c r="A9" s="245"/>
      <c r="B9" s="22" t="s">
        <v>10</v>
      </c>
      <c r="C9" s="23"/>
      <c r="D9" s="293">
        <v>485</v>
      </c>
      <c r="E9" s="294"/>
      <c r="F9" s="273"/>
      <c r="G9" s="250"/>
      <c r="H9" s="22" t="s">
        <v>10</v>
      </c>
      <c r="I9" s="22"/>
      <c r="J9" s="293">
        <v>329</v>
      </c>
      <c r="K9" s="294"/>
      <c r="L9" s="273"/>
      <c r="M9" s="250"/>
      <c r="N9" s="22" t="s">
        <v>10</v>
      </c>
      <c r="O9" s="22"/>
      <c r="P9" s="293">
        <f>D9</f>
        <v>485</v>
      </c>
      <c r="Q9" s="294"/>
      <c r="R9" s="273"/>
      <c r="S9" s="276"/>
      <c r="T9" s="24" t="s">
        <v>10</v>
      </c>
      <c r="U9" s="24"/>
      <c r="V9" s="268">
        <f>D9</f>
        <v>485</v>
      </c>
      <c r="W9" s="269"/>
      <c r="X9" s="273"/>
      <c r="Y9" s="250"/>
      <c r="Z9" s="22" t="s">
        <v>10</v>
      </c>
      <c r="AA9" s="22"/>
      <c r="AB9" s="293">
        <f>D9</f>
        <v>485</v>
      </c>
      <c r="AC9" s="345"/>
      <c r="AD9" s="324"/>
    </row>
    <row r="10" spans="1:30" s="21" customFormat="1" ht="22.5" customHeight="1">
      <c r="A10" s="246"/>
      <c r="B10" s="22" t="s">
        <v>11</v>
      </c>
      <c r="C10" s="25" t="s">
        <v>12</v>
      </c>
      <c r="D10" s="26" t="s">
        <v>13</v>
      </c>
      <c r="E10" s="27" t="s">
        <v>14</v>
      </c>
      <c r="F10" s="274"/>
      <c r="G10" s="251"/>
      <c r="H10" s="22" t="s">
        <v>11</v>
      </c>
      <c r="I10" s="25" t="s">
        <v>12</v>
      </c>
      <c r="J10" s="26" t="s">
        <v>13</v>
      </c>
      <c r="K10" s="27" t="s">
        <v>14</v>
      </c>
      <c r="L10" s="274"/>
      <c r="M10" s="251"/>
      <c r="N10" s="28" t="s">
        <v>11</v>
      </c>
      <c r="O10" s="25" t="s">
        <v>12</v>
      </c>
      <c r="P10" s="26" t="s">
        <v>13</v>
      </c>
      <c r="Q10" s="27" t="s">
        <v>14</v>
      </c>
      <c r="R10" s="274"/>
      <c r="S10" s="278"/>
      <c r="T10" s="24" t="s">
        <v>11</v>
      </c>
      <c r="U10" s="25" t="s">
        <v>12</v>
      </c>
      <c r="V10" s="26" t="s">
        <v>13</v>
      </c>
      <c r="W10" s="27" t="s">
        <v>14</v>
      </c>
      <c r="X10" s="274"/>
      <c r="Y10" s="251"/>
      <c r="Z10" s="22" t="s">
        <v>11</v>
      </c>
      <c r="AA10" s="25" t="s">
        <v>12</v>
      </c>
      <c r="AB10" s="26" t="s">
        <v>13</v>
      </c>
      <c r="AC10" s="27" t="s">
        <v>14</v>
      </c>
      <c r="AD10" s="325"/>
    </row>
    <row r="11" spans="1:30" s="45" customFormat="1" ht="22.5" customHeight="1">
      <c r="A11" s="284" t="s">
        <v>15</v>
      </c>
      <c r="B11" s="29"/>
      <c r="C11" s="30"/>
      <c r="D11" s="31"/>
      <c r="E11" s="32"/>
      <c r="F11" s="33"/>
      <c r="G11" s="287" t="s">
        <v>16</v>
      </c>
      <c r="H11" s="29" t="s">
        <v>17</v>
      </c>
      <c r="I11" s="30">
        <v>3</v>
      </c>
      <c r="J11" s="34">
        <f>I11*$J$9/1000</f>
        <v>0.987</v>
      </c>
      <c r="K11" s="32"/>
      <c r="L11" s="32"/>
      <c r="M11" s="248" t="s">
        <v>18</v>
      </c>
      <c r="N11" s="35" t="s">
        <v>19</v>
      </c>
      <c r="O11" s="36">
        <v>10</v>
      </c>
      <c r="P11" s="37">
        <f aca="true" t="shared" si="0" ref="P11:P16">O11*$P$9/1000</f>
        <v>4.85</v>
      </c>
      <c r="Q11" s="38"/>
      <c r="R11" s="39">
        <f aca="true" t="shared" si="1" ref="R11:R19">O11/1000*Q11</f>
        <v>0</v>
      </c>
      <c r="S11" s="287" t="s">
        <v>20</v>
      </c>
      <c r="T11" s="40" t="s">
        <v>21</v>
      </c>
      <c r="U11" s="41">
        <v>3</v>
      </c>
      <c r="V11" s="42">
        <f>U11*$V$9/1000</f>
        <v>1.455</v>
      </c>
      <c r="W11" s="43"/>
      <c r="X11" s="32">
        <f>W11*U11/1000</f>
        <v>0</v>
      </c>
      <c r="Y11" s="260" t="s">
        <v>15</v>
      </c>
      <c r="Z11" s="40"/>
      <c r="AA11" s="41"/>
      <c r="AB11" s="42"/>
      <c r="AC11" s="43"/>
      <c r="AD11" s="44">
        <f>AC11*AA11/1000</f>
        <v>0</v>
      </c>
    </row>
    <row r="12" spans="1:30" s="45" customFormat="1" ht="22.5" customHeight="1">
      <c r="A12" s="285"/>
      <c r="B12" s="46"/>
      <c r="C12" s="47"/>
      <c r="D12" s="48"/>
      <c r="E12" s="32"/>
      <c r="F12" s="33"/>
      <c r="G12" s="288"/>
      <c r="H12" s="305" t="s">
        <v>22</v>
      </c>
      <c r="I12" s="306"/>
      <c r="J12" s="307"/>
      <c r="K12" s="32"/>
      <c r="L12" s="32"/>
      <c r="M12" s="248"/>
      <c r="N12" s="35" t="s">
        <v>23</v>
      </c>
      <c r="O12" s="36">
        <v>10</v>
      </c>
      <c r="P12" s="37">
        <f t="shared" si="0"/>
        <v>4.85</v>
      </c>
      <c r="Q12" s="38"/>
      <c r="R12" s="39">
        <f t="shared" si="1"/>
        <v>0</v>
      </c>
      <c r="S12" s="288"/>
      <c r="T12" s="29"/>
      <c r="U12" s="49"/>
      <c r="V12" s="42"/>
      <c r="W12" s="43"/>
      <c r="X12" s="32"/>
      <c r="Y12" s="261"/>
      <c r="Z12" s="29"/>
      <c r="AA12" s="30"/>
      <c r="AB12" s="50"/>
      <c r="AC12" s="43"/>
      <c r="AD12" s="44"/>
    </row>
    <row r="13" spans="1:30" s="45" customFormat="1" ht="22.5" customHeight="1">
      <c r="A13" s="286"/>
      <c r="B13" s="301" t="s">
        <v>24</v>
      </c>
      <c r="C13" s="302"/>
      <c r="D13" s="303"/>
      <c r="E13" s="32"/>
      <c r="F13" s="33"/>
      <c r="G13" s="289"/>
      <c r="H13" s="308" t="s">
        <v>25</v>
      </c>
      <c r="I13" s="309"/>
      <c r="J13" s="310"/>
      <c r="K13" s="32"/>
      <c r="L13" s="32"/>
      <c r="M13" s="248"/>
      <c r="N13" s="35" t="s">
        <v>26</v>
      </c>
      <c r="O13" s="36">
        <v>20</v>
      </c>
      <c r="P13" s="37">
        <f t="shared" si="0"/>
        <v>9.7</v>
      </c>
      <c r="Q13" s="38"/>
      <c r="R13" s="39">
        <f t="shared" si="1"/>
        <v>0</v>
      </c>
      <c r="S13" s="289"/>
      <c r="T13" s="51"/>
      <c r="U13" s="52"/>
      <c r="V13" s="53"/>
      <c r="W13" s="54"/>
      <c r="X13" s="32">
        <f>W13*U13/1000</f>
        <v>0</v>
      </c>
      <c r="Y13" s="262"/>
      <c r="Z13" s="55"/>
      <c r="AA13" s="55"/>
      <c r="AB13" s="55"/>
      <c r="AC13" s="56"/>
      <c r="AD13" s="44">
        <f>AC13*AA13/1000</f>
        <v>0</v>
      </c>
    </row>
    <row r="14" spans="1:30" s="45" customFormat="1" ht="22.5" customHeight="1">
      <c r="A14" s="320" t="s">
        <v>27</v>
      </c>
      <c r="B14" s="35" t="s">
        <v>28</v>
      </c>
      <c r="C14" s="36">
        <v>35</v>
      </c>
      <c r="D14" s="57">
        <f>C14*$D$9/1000</f>
        <v>16.975</v>
      </c>
      <c r="E14" s="58"/>
      <c r="F14" s="39">
        <f aca="true" t="shared" si="2" ref="F14:F19">C14/1000*E14</f>
        <v>0</v>
      </c>
      <c r="G14" s="316" t="s">
        <v>29</v>
      </c>
      <c r="H14" s="59" t="s">
        <v>30</v>
      </c>
      <c r="I14" s="36">
        <v>25.8</v>
      </c>
      <c r="J14" s="31">
        <f>I14*$J$9/1000</f>
        <v>8.4882</v>
      </c>
      <c r="K14" s="32"/>
      <c r="L14" s="39">
        <f aca="true" t="shared" si="3" ref="L14:L19">I14/1000*K14</f>
        <v>0</v>
      </c>
      <c r="M14" s="248"/>
      <c r="N14" s="35" t="s">
        <v>31</v>
      </c>
      <c r="O14" s="36">
        <v>10</v>
      </c>
      <c r="P14" s="37">
        <f t="shared" si="0"/>
        <v>4.85</v>
      </c>
      <c r="Q14" s="32"/>
      <c r="R14" s="39">
        <f t="shared" si="1"/>
        <v>0</v>
      </c>
      <c r="S14" s="335" t="s">
        <v>32</v>
      </c>
      <c r="T14" s="60" t="s">
        <v>33</v>
      </c>
      <c r="U14" s="61">
        <v>2</v>
      </c>
      <c r="V14" s="62">
        <v>980</v>
      </c>
      <c r="W14" s="41"/>
      <c r="X14" s="39">
        <f aca="true" t="shared" si="4" ref="X14:X19">U14/1000*W14</f>
        <v>0</v>
      </c>
      <c r="Y14" s="290" t="s">
        <v>34</v>
      </c>
      <c r="Z14" s="35" t="s">
        <v>35</v>
      </c>
      <c r="AA14" s="63">
        <v>59.5</v>
      </c>
      <c r="AB14" s="64">
        <f>AA14*$AB$9/1000</f>
        <v>28.8575</v>
      </c>
      <c r="AC14" s="65"/>
      <c r="AD14" s="66"/>
    </row>
    <row r="15" spans="1:30" s="45" customFormat="1" ht="22.5" customHeight="1">
      <c r="A15" s="321"/>
      <c r="B15" s="35" t="s">
        <v>36</v>
      </c>
      <c r="C15" s="36">
        <v>35</v>
      </c>
      <c r="D15" s="53">
        <f>C15*$D$9/1000</f>
        <v>16.975</v>
      </c>
      <c r="E15" s="58"/>
      <c r="F15" s="39">
        <f t="shared" si="2"/>
        <v>0</v>
      </c>
      <c r="G15" s="316"/>
      <c r="H15" s="59" t="s">
        <v>37</v>
      </c>
      <c r="I15" s="36">
        <v>40</v>
      </c>
      <c r="J15" s="53">
        <f>I15*$J$9/1000</f>
        <v>13.16</v>
      </c>
      <c r="K15" s="32"/>
      <c r="L15" s="39">
        <f t="shared" si="3"/>
        <v>0</v>
      </c>
      <c r="M15" s="248"/>
      <c r="N15" s="35" t="s">
        <v>38</v>
      </c>
      <c r="O15" s="36">
        <v>3</v>
      </c>
      <c r="P15" s="42">
        <f t="shared" si="0"/>
        <v>1.455</v>
      </c>
      <c r="Q15" s="32"/>
      <c r="R15" s="39">
        <f t="shared" si="1"/>
        <v>0</v>
      </c>
      <c r="S15" s="336"/>
      <c r="T15" s="67"/>
      <c r="U15" s="36"/>
      <c r="V15" s="42"/>
      <c r="W15" s="41"/>
      <c r="X15" s="39">
        <f t="shared" si="4"/>
        <v>0</v>
      </c>
      <c r="Y15" s="290"/>
      <c r="Z15" s="35" t="s">
        <v>39</v>
      </c>
      <c r="AA15" s="36">
        <v>10</v>
      </c>
      <c r="AB15" s="37">
        <f>AA15*$AB$9/1000</f>
        <v>4.85</v>
      </c>
      <c r="AC15" s="68"/>
      <c r="AD15" s="66"/>
    </row>
    <row r="16" spans="1:30" s="45" customFormat="1" ht="22.5" customHeight="1">
      <c r="A16" s="321"/>
      <c r="B16" s="35" t="s">
        <v>40</v>
      </c>
      <c r="C16" s="36">
        <v>17</v>
      </c>
      <c r="D16" s="53">
        <f>C16*$D$9/1000</f>
        <v>8.245</v>
      </c>
      <c r="E16" s="32"/>
      <c r="F16" s="39">
        <f t="shared" si="2"/>
        <v>0</v>
      </c>
      <c r="G16" s="316"/>
      <c r="H16" s="59" t="s">
        <v>41</v>
      </c>
      <c r="I16" s="36">
        <v>1</v>
      </c>
      <c r="J16" s="31">
        <f>I16*$J$9/1000</f>
        <v>0.329</v>
      </c>
      <c r="K16" s="38"/>
      <c r="L16" s="39">
        <f t="shared" si="3"/>
        <v>0</v>
      </c>
      <c r="M16" s="248"/>
      <c r="N16" s="35" t="s">
        <v>42</v>
      </c>
      <c r="O16" s="36">
        <v>1</v>
      </c>
      <c r="P16" s="42">
        <f t="shared" si="0"/>
        <v>0.485</v>
      </c>
      <c r="Q16" s="32"/>
      <c r="R16" s="39">
        <f t="shared" si="1"/>
        <v>0</v>
      </c>
      <c r="S16" s="336"/>
      <c r="T16" s="35"/>
      <c r="U16" s="36"/>
      <c r="V16" s="42"/>
      <c r="W16" s="41"/>
      <c r="X16" s="39">
        <f t="shared" si="4"/>
        <v>0</v>
      </c>
      <c r="Y16" s="290"/>
      <c r="Z16" s="35" t="s">
        <v>43</v>
      </c>
      <c r="AA16" s="36">
        <v>13</v>
      </c>
      <c r="AB16" s="37">
        <f>AA16*$AB$9/1000</f>
        <v>6.305</v>
      </c>
      <c r="AC16" s="68"/>
      <c r="AD16" s="66"/>
    </row>
    <row r="17" spans="1:30" s="45" customFormat="1" ht="22.5" customHeight="1">
      <c r="A17" s="321"/>
      <c r="B17" s="35" t="s">
        <v>44</v>
      </c>
      <c r="C17" s="36">
        <v>2</v>
      </c>
      <c r="D17" s="53">
        <f>C17*$D$9/1000</f>
        <v>0.97</v>
      </c>
      <c r="E17" s="32"/>
      <c r="F17" s="39">
        <f t="shared" si="2"/>
        <v>0</v>
      </c>
      <c r="G17" s="316"/>
      <c r="H17" s="59" t="s">
        <v>45</v>
      </c>
      <c r="I17" s="36">
        <v>5.2</v>
      </c>
      <c r="J17" s="31">
        <f>I17*$J$9/1000</f>
        <v>1.7107999999999999</v>
      </c>
      <c r="K17" s="38"/>
      <c r="L17" s="39">
        <f t="shared" si="3"/>
        <v>0</v>
      </c>
      <c r="M17" s="248"/>
      <c r="N17" s="69"/>
      <c r="O17" s="70"/>
      <c r="P17" s="42"/>
      <c r="Q17" s="38"/>
      <c r="R17" s="39">
        <f t="shared" si="1"/>
        <v>0</v>
      </c>
      <c r="S17" s="336"/>
      <c r="T17" s="35"/>
      <c r="U17" s="36"/>
      <c r="V17" s="42"/>
      <c r="W17" s="41"/>
      <c r="X17" s="39">
        <f t="shared" si="4"/>
        <v>0</v>
      </c>
      <c r="Y17" s="290"/>
      <c r="Z17" s="35" t="s">
        <v>46</v>
      </c>
      <c r="AA17" s="36">
        <v>20</v>
      </c>
      <c r="AB17" s="37">
        <f>AA17*$AB$9/1000</f>
        <v>9.7</v>
      </c>
      <c r="AC17" s="71"/>
      <c r="AD17" s="66"/>
    </row>
    <row r="18" spans="1:30" s="45" customFormat="1" ht="22.5" customHeight="1">
      <c r="A18" s="321"/>
      <c r="B18" s="72"/>
      <c r="C18" s="73"/>
      <c r="D18" s="31"/>
      <c r="E18" s="32"/>
      <c r="F18" s="39">
        <f t="shared" si="2"/>
        <v>0</v>
      </c>
      <c r="G18" s="316"/>
      <c r="H18" s="74"/>
      <c r="I18" s="75"/>
      <c r="J18" s="31"/>
      <c r="K18" s="38"/>
      <c r="L18" s="39">
        <f t="shared" si="3"/>
        <v>0</v>
      </c>
      <c r="M18" s="248"/>
      <c r="N18" s="76"/>
      <c r="O18" s="77"/>
      <c r="P18" s="78"/>
      <c r="Q18" s="38"/>
      <c r="R18" s="39">
        <f t="shared" si="1"/>
        <v>0</v>
      </c>
      <c r="S18" s="336"/>
      <c r="T18" s="35"/>
      <c r="U18" s="36"/>
      <c r="V18" s="42"/>
      <c r="W18" s="41"/>
      <c r="X18" s="39">
        <f t="shared" si="4"/>
        <v>0</v>
      </c>
      <c r="Y18" s="291"/>
      <c r="Z18" s="35" t="s">
        <v>47</v>
      </c>
      <c r="AA18" s="36">
        <v>5</v>
      </c>
      <c r="AB18" s="79">
        <f>AA18*$AB$9/1000/3</f>
        <v>0.8083333333333332</v>
      </c>
      <c r="AC18" s="71"/>
      <c r="AD18" s="66"/>
    </row>
    <row r="19" spans="1:30" s="45" customFormat="1" ht="22.5" customHeight="1">
      <c r="A19" s="321"/>
      <c r="B19" s="80"/>
      <c r="C19" s="55"/>
      <c r="D19" s="81"/>
      <c r="E19" s="32"/>
      <c r="F19" s="39">
        <f t="shared" si="2"/>
        <v>0</v>
      </c>
      <c r="G19" s="316"/>
      <c r="H19" s="82"/>
      <c r="I19" s="83"/>
      <c r="J19" s="84"/>
      <c r="K19" s="38"/>
      <c r="L19" s="39">
        <f t="shared" si="3"/>
        <v>0</v>
      </c>
      <c r="M19" s="248"/>
      <c r="N19" s="55"/>
      <c r="O19" s="55"/>
      <c r="P19" s="85"/>
      <c r="Q19" s="86"/>
      <c r="R19" s="39">
        <f t="shared" si="1"/>
        <v>0</v>
      </c>
      <c r="S19" s="337"/>
      <c r="T19" s="87"/>
      <c r="U19" s="88"/>
      <c r="V19" s="81"/>
      <c r="W19" s="89"/>
      <c r="X19" s="39">
        <f t="shared" si="4"/>
        <v>0</v>
      </c>
      <c r="Y19" s="291"/>
      <c r="Z19" s="90" t="s">
        <v>48</v>
      </c>
      <c r="AA19" s="36"/>
      <c r="AB19" s="42"/>
      <c r="AC19" s="71"/>
      <c r="AD19" s="66"/>
    </row>
    <row r="20" spans="1:30" s="21" customFormat="1" ht="22.5" customHeight="1">
      <c r="A20" s="322"/>
      <c r="B20" s="91" t="s">
        <v>5</v>
      </c>
      <c r="C20" s="92">
        <f>SUM(C14:C19)</f>
        <v>89</v>
      </c>
      <c r="D20" s="93">
        <f>SUM(D14:D18)</f>
        <v>43.165</v>
      </c>
      <c r="E20" s="94"/>
      <c r="F20" s="32"/>
      <c r="G20" s="299"/>
      <c r="H20" s="91" t="s">
        <v>5</v>
      </c>
      <c r="I20" s="92">
        <f>SUM(I14:I19)</f>
        <v>72</v>
      </c>
      <c r="J20" s="93">
        <f>SUM(J14:J18)</f>
        <v>23.688000000000002</v>
      </c>
      <c r="K20" s="94"/>
      <c r="L20" s="32"/>
      <c r="M20" s="248"/>
      <c r="N20" s="95" t="s">
        <v>5</v>
      </c>
      <c r="O20" s="96">
        <f>SUM(O11:O19)</f>
        <v>54</v>
      </c>
      <c r="P20" s="97">
        <f>SUM(P11:P19)</f>
        <v>26.189999999999998</v>
      </c>
      <c r="Q20" s="94"/>
      <c r="R20" s="32"/>
      <c r="S20" s="338"/>
      <c r="T20" s="98" t="s">
        <v>5</v>
      </c>
      <c r="U20" s="99">
        <f>SUM(U14:U19)</f>
        <v>2</v>
      </c>
      <c r="V20" s="100">
        <f>SUM(V14:V18)</f>
        <v>980</v>
      </c>
      <c r="W20" s="101"/>
      <c r="X20" s="32"/>
      <c r="Y20" s="292"/>
      <c r="Z20" s="102" t="s">
        <v>5</v>
      </c>
      <c r="AA20" s="102">
        <f>SUM(AA11:AA19)</f>
        <v>107.5</v>
      </c>
      <c r="AB20" s="103">
        <f>SUM(AB11:AB18)</f>
        <v>50.520833333333336</v>
      </c>
      <c r="AC20" s="104"/>
      <c r="AD20" s="105"/>
    </row>
    <row r="21" spans="1:30" s="45" customFormat="1" ht="22.5" customHeight="1">
      <c r="A21" s="312" t="s">
        <v>49</v>
      </c>
      <c r="B21" s="106" t="s">
        <v>50</v>
      </c>
      <c r="C21" s="107">
        <v>35</v>
      </c>
      <c r="D21" s="53">
        <f>C21*$D$9/1000</f>
        <v>16.975</v>
      </c>
      <c r="E21" s="32"/>
      <c r="F21" s="39">
        <f aca="true" t="shared" si="5" ref="F21:F27">C21/1000*E21</f>
        <v>0</v>
      </c>
      <c r="G21" s="299" t="s">
        <v>51</v>
      </c>
      <c r="H21" s="108" t="s">
        <v>39</v>
      </c>
      <c r="I21" s="36">
        <v>35</v>
      </c>
      <c r="J21" s="53">
        <f>I21*$J$9/1000</f>
        <v>11.515</v>
      </c>
      <c r="K21" s="32"/>
      <c r="L21" s="39">
        <f aca="true" t="shared" si="6" ref="L21:L27">I21/1000*K21</f>
        <v>0</v>
      </c>
      <c r="M21" s="275" t="s">
        <v>52</v>
      </c>
      <c r="N21" s="35" t="s">
        <v>53</v>
      </c>
      <c r="O21" s="109">
        <v>15</v>
      </c>
      <c r="P21" s="37">
        <f>O21*$P$9/1000</f>
        <v>7.275</v>
      </c>
      <c r="Q21" s="110"/>
      <c r="R21" s="39">
        <f>O21*30/1000*Q21</f>
        <v>0</v>
      </c>
      <c r="S21" s="248" t="s">
        <v>54</v>
      </c>
      <c r="T21" s="35" t="s">
        <v>55</v>
      </c>
      <c r="U21" s="36">
        <v>55</v>
      </c>
      <c r="V21" s="37">
        <f>U21*$V$9/1000</f>
        <v>26.675</v>
      </c>
      <c r="W21" s="111"/>
      <c r="X21" s="39">
        <f aca="true" t="shared" si="7" ref="X21:X27">U21/1000*W21</f>
        <v>0</v>
      </c>
      <c r="Y21" s="334" t="s">
        <v>56</v>
      </c>
      <c r="Z21" s="35" t="s">
        <v>57</v>
      </c>
      <c r="AA21" s="36">
        <v>60</v>
      </c>
      <c r="AB21" s="37">
        <f>AA21*$AB$9/1000</f>
        <v>29.1</v>
      </c>
      <c r="AC21" s="112"/>
      <c r="AD21" s="66"/>
    </row>
    <row r="22" spans="1:30" s="45" customFormat="1" ht="22.5" customHeight="1">
      <c r="A22" s="312"/>
      <c r="B22" s="106" t="s">
        <v>58</v>
      </c>
      <c r="C22" s="107">
        <v>20</v>
      </c>
      <c r="D22" s="53">
        <f>C22*$D$9/1000</f>
        <v>9.7</v>
      </c>
      <c r="E22" s="32"/>
      <c r="F22" s="39">
        <f t="shared" si="5"/>
        <v>0</v>
      </c>
      <c r="G22" s="264"/>
      <c r="H22" s="113" t="s">
        <v>19</v>
      </c>
      <c r="I22" s="36">
        <v>40</v>
      </c>
      <c r="J22" s="53">
        <f>I22*$J$9/1000</f>
        <v>13.16</v>
      </c>
      <c r="K22" s="32"/>
      <c r="L22" s="39">
        <f t="shared" si="6"/>
        <v>0</v>
      </c>
      <c r="M22" s="276"/>
      <c r="N22" s="114" t="s">
        <v>59</v>
      </c>
      <c r="O22" s="109">
        <v>15</v>
      </c>
      <c r="P22" s="37">
        <f>O22*$P$9/1000</f>
        <v>7.275</v>
      </c>
      <c r="Q22" s="110"/>
      <c r="R22" s="39">
        <f aca="true" t="shared" si="8" ref="R22:R27">O22/1000*Q22</f>
        <v>0</v>
      </c>
      <c r="S22" s="248"/>
      <c r="T22" s="35" t="s">
        <v>60</v>
      </c>
      <c r="U22" s="36">
        <v>5</v>
      </c>
      <c r="V22" s="37">
        <f>U22*$V$9/1000</f>
        <v>2.425</v>
      </c>
      <c r="W22" s="111"/>
      <c r="X22" s="39">
        <f t="shared" si="7"/>
        <v>0</v>
      </c>
      <c r="Y22" s="334"/>
      <c r="Z22" s="115" t="s">
        <v>61</v>
      </c>
      <c r="AA22" s="36">
        <v>8</v>
      </c>
      <c r="AB22" s="37">
        <f>AA22*$AB$9/1000</f>
        <v>3.88</v>
      </c>
      <c r="AC22" s="112"/>
      <c r="AD22" s="66"/>
    </row>
    <row r="23" spans="1:30" s="45" customFormat="1" ht="22.5" customHeight="1">
      <c r="A23" s="312"/>
      <c r="B23" s="106" t="s">
        <v>62</v>
      </c>
      <c r="C23" s="107">
        <v>5</v>
      </c>
      <c r="D23" s="53">
        <f>C23*$D$9/1000</f>
        <v>2.425</v>
      </c>
      <c r="E23" s="32"/>
      <c r="F23" s="39">
        <f t="shared" si="5"/>
        <v>0</v>
      </c>
      <c r="G23" s="264"/>
      <c r="H23" s="59" t="s">
        <v>63</v>
      </c>
      <c r="I23" s="36">
        <v>1</v>
      </c>
      <c r="J23" s="31">
        <f>I23*$J$9/1000</f>
        <v>0.329</v>
      </c>
      <c r="K23" s="32"/>
      <c r="L23" s="39">
        <f t="shared" si="6"/>
        <v>0</v>
      </c>
      <c r="M23" s="276"/>
      <c r="N23" s="114" t="s">
        <v>57</v>
      </c>
      <c r="O23" s="109">
        <v>25</v>
      </c>
      <c r="P23" s="37">
        <f>O23*$P$9/1000</f>
        <v>12.125</v>
      </c>
      <c r="Q23" s="110"/>
      <c r="R23" s="39">
        <f t="shared" si="8"/>
        <v>0</v>
      </c>
      <c r="S23" s="248"/>
      <c r="T23" s="35" t="s">
        <v>64</v>
      </c>
      <c r="U23" s="36">
        <v>10</v>
      </c>
      <c r="V23" s="37">
        <f>U23*$V$9/1000</f>
        <v>4.85</v>
      </c>
      <c r="W23" s="116"/>
      <c r="X23" s="39">
        <f t="shared" si="7"/>
        <v>0</v>
      </c>
      <c r="Y23" s="334"/>
      <c r="Z23" s="115" t="s">
        <v>41</v>
      </c>
      <c r="AA23" s="36">
        <v>1</v>
      </c>
      <c r="AB23" s="42">
        <f>AA23*$AB$9/1000</f>
        <v>0.485</v>
      </c>
      <c r="AC23" s="117"/>
      <c r="AD23" s="66"/>
    </row>
    <row r="24" spans="1:30" s="45" customFormat="1" ht="22.5" customHeight="1">
      <c r="A24" s="312"/>
      <c r="B24" s="106" t="s">
        <v>38</v>
      </c>
      <c r="C24" s="107">
        <v>5</v>
      </c>
      <c r="D24" s="53">
        <f>C24*$D$9/1000</f>
        <v>2.425</v>
      </c>
      <c r="E24" s="32"/>
      <c r="F24" s="39">
        <f t="shared" si="5"/>
        <v>0</v>
      </c>
      <c r="G24" s="264"/>
      <c r="H24" s="113" t="s">
        <v>62</v>
      </c>
      <c r="I24" s="36">
        <v>10</v>
      </c>
      <c r="J24" s="53">
        <f>I24*$J$9/1000</f>
        <v>3.29</v>
      </c>
      <c r="K24" s="32"/>
      <c r="L24" s="39">
        <f t="shared" si="6"/>
        <v>0</v>
      </c>
      <c r="M24" s="276"/>
      <c r="N24" s="59" t="s">
        <v>65</v>
      </c>
      <c r="O24" s="109">
        <v>30</v>
      </c>
      <c r="P24" s="37">
        <f>O24*$P$9/1000</f>
        <v>14.55</v>
      </c>
      <c r="Q24" s="110"/>
      <c r="R24" s="39">
        <f t="shared" si="8"/>
        <v>0</v>
      </c>
      <c r="S24" s="248"/>
      <c r="T24" s="35" t="s">
        <v>39</v>
      </c>
      <c r="U24" s="36">
        <v>5</v>
      </c>
      <c r="V24" s="37">
        <f>U24*$V$9/1000</f>
        <v>2.425</v>
      </c>
      <c r="W24" s="116"/>
      <c r="X24" s="39">
        <f t="shared" si="7"/>
        <v>0</v>
      </c>
      <c r="Y24" s="334"/>
      <c r="Z24" s="115" t="s">
        <v>63</v>
      </c>
      <c r="AA24" s="36">
        <v>1</v>
      </c>
      <c r="AB24" s="42">
        <f>AA24*$AB$9/1000</f>
        <v>0.485</v>
      </c>
      <c r="AC24" s="117"/>
      <c r="AD24" s="66"/>
    </row>
    <row r="25" spans="1:30" s="45" customFormat="1" ht="22.5" customHeight="1">
      <c r="A25" s="312"/>
      <c r="B25" s="106" t="s">
        <v>66</v>
      </c>
      <c r="C25" s="107">
        <v>1</v>
      </c>
      <c r="D25" s="31">
        <f>C25*$D$9/1000</f>
        <v>0.485</v>
      </c>
      <c r="E25" s="32"/>
      <c r="F25" s="39">
        <f t="shared" si="5"/>
        <v>0</v>
      </c>
      <c r="G25" s="300"/>
      <c r="H25" s="118"/>
      <c r="I25" s="73"/>
      <c r="J25" s="31"/>
      <c r="K25" s="32"/>
      <c r="L25" s="39">
        <f t="shared" si="6"/>
        <v>0</v>
      </c>
      <c r="M25" s="276"/>
      <c r="N25" s="119" t="s">
        <v>67</v>
      </c>
      <c r="O25" s="36"/>
      <c r="P25" s="31"/>
      <c r="Q25" s="110"/>
      <c r="R25" s="39">
        <f t="shared" si="8"/>
        <v>0</v>
      </c>
      <c r="S25" s="248"/>
      <c r="T25" s="119" t="s">
        <v>68</v>
      </c>
      <c r="U25" s="36"/>
      <c r="V25" s="42"/>
      <c r="W25" s="116"/>
      <c r="X25" s="39">
        <f t="shared" si="7"/>
        <v>0</v>
      </c>
      <c r="Y25" s="334"/>
      <c r="Z25" s="69"/>
      <c r="AA25" s="73"/>
      <c r="AB25" s="31"/>
      <c r="AC25" s="117"/>
      <c r="AD25" s="66"/>
    </row>
    <row r="26" spans="1:30" s="45" customFormat="1" ht="22.5" customHeight="1">
      <c r="A26" s="312"/>
      <c r="B26" s="120"/>
      <c r="C26" s="73"/>
      <c r="D26" s="121"/>
      <c r="E26" s="32"/>
      <c r="F26" s="39">
        <f t="shared" si="5"/>
        <v>0</v>
      </c>
      <c r="G26" s="300"/>
      <c r="H26" s="118"/>
      <c r="I26" s="73"/>
      <c r="J26" s="31"/>
      <c r="K26" s="32"/>
      <c r="L26" s="39">
        <f t="shared" si="6"/>
        <v>0</v>
      </c>
      <c r="M26" s="276"/>
      <c r="N26" s="122"/>
      <c r="O26" s="123"/>
      <c r="P26" s="124"/>
      <c r="Q26" s="110"/>
      <c r="R26" s="39">
        <f t="shared" si="8"/>
        <v>0</v>
      </c>
      <c r="S26" s="248"/>
      <c r="T26" s="125"/>
      <c r="U26" s="126"/>
      <c r="V26" s="127"/>
      <c r="W26" s="41"/>
      <c r="X26" s="39">
        <f t="shared" si="7"/>
        <v>0</v>
      </c>
      <c r="Y26" s="334"/>
      <c r="Z26" s="120"/>
      <c r="AA26" s="70"/>
      <c r="AB26" s="42"/>
      <c r="AC26" s="71"/>
      <c r="AD26" s="66"/>
    </row>
    <row r="27" spans="1:30" s="45" customFormat="1" ht="22.5" customHeight="1">
      <c r="A27" s="312"/>
      <c r="B27" s="108"/>
      <c r="C27" s="41"/>
      <c r="D27" s="116"/>
      <c r="E27" s="32"/>
      <c r="F27" s="39">
        <f t="shared" si="5"/>
        <v>0</v>
      </c>
      <c r="G27" s="300"/>
      <c r="H27" s="108"/>
      <c r="I27" s="41"/>
      <c r="J27" s="53"/>
      <c r="K27" s="32"/>
      <c r="L27" s="39">
        <f t="shared" si="6"/>
        <v>0</v>
      </c>
      <c r="M27" s="277"/>
      <c r="N27" s="128"/>
      <c r="O27" s="24"/>
      <c r="P27" s="129"/>
      <c r="Q27" s="130"/>
      <c r="R27" s="39">
        <f t="shared" si="8"/>
        <v>0</v>
      </c>
      <c r="S27" s="248"/>
      <c r="T27" s="40"/>
      <c r="U27" s="41"/>
      <c r="V27" s="131"/>
      <c r="W27" s="132"/>
      <c r="X27" s="39">
        <f t="shared" si="7"/>
        <v>0</v>
      </c>
      <c r="Y27" s="334"/>
      <c r="Z27" s="120"/>
      <c r="AA27" s="41"/>
      <c r="AB27" s="111"/>
      <c r="AC27" s="133"/>
      <c r="AD27" s="66"/>
    </row>
    <row r="28" spans="1:30" s="21" customFormat="1" ht="22.5" customHeight="1">
      <c r="A28" s="312"/>
      <c r="B28" s="134" t="s">
        <v>5</v>
      </c>
      <c r="C28" s="134">
        <f>SUM(C21:C27)</f>
        <v>66</v>
      </c>
      <c r="D28" s="93">
        <f>SUM(D21:D26)</f>
        <v>32.010000000000005</v>
      </c>
      <c r="E28" s="135"/>
      <c r="F28" s="32"/>
      <c r="G28" s="248"/>
      <c r="H28" s="134" t="s">
        <v>5</v>
      </c>
      <c r="I28" s="134">
        <f>SUM(I21:I27)</f>
        <v>86</v>
      </c>
      <c r="J28" s="94">
        <f>SUM(J21:J26)</f>
        <v>28.294</v>
      </c>
      <c r="K28" s="94"/>
      <c r="L28" s="32"/>
      <c r="M28" s="278"/>
      <c r="N28" s="99" t="s">
        <v>5</v>
      </c>
      <c r="O28" s="134">
        <f>SUM(O21:O27)</f>
        <v>85</v>
      </c>
      <c r="P28" s="94">
        <f>SUM(P21:P26)</f>
        <v>41.225</v>
      </c>
      <c r="Q28" s="94"/>
      <c r="R28" s="32"/>
      <c r="S28" s="248"/>
      <c r="T28" s="99" t="s">
        <v>5</v>
      </c>
      <c r="U28" s="99">
        <f>SUM(U21:U27)</f>
        <v>75</v>
      </c>
      <c r="V28" s="136">
        <f>SUM(V21:V26)</f>
        <v>36.375</v>
      </c>
      <c r="W28" s="101"/>
      <c r="X28" s="32"/>
      <c r="Y28" s="334"/>
      <c r="Z28" s="99" t="s">
        <v>5</v>
      </c>
      <c r="AA28" s="99">
        <f>SUM(AA21:AA27)</f>
        <v>70</v>
      </c>
      <c r="AB28" s="103">
        <f>SUM(AB21:AB26)</f>
        <v>33.95</v>
      </c>
      <c r="AC28" s="104"/>
      <c r="AD28" s="105"/>
    </row>
    <row r="29" spans="1:30" s="45" customFormat="1" ht="22.5" customHeight="1">
      <c r="A29" s="311" t="s">
        <v>69</v>
      </c>
      <c r="B29" s="137" t="s">
        <v>70</v>
      </c>
      <c r="C29" s="41">
        <v>78</v>
      </c>
      <c r="D29" s="53">
        <f>C29*$D$9/1000</f>
        <v>37.83</v>
      </c>
      <c r="E29" s="32"/>
      <c r="F29" s="39">
        <f>C29/1000*E29</f>
        <v>0</v>
      </c>
      <c r="G29" s="279" t="s">
        <v>69</v>
      </c>
      <c r="H29" s="137" t="s">
        <v>71</v>
      </c>
      <c r="I29" s="41">
        <v>78</v>
      </c>
      <c r="J29" s="53">
        <f>I29*$J$9/1000</f>
        <v>25.662</v>
      </c>
      <c r="K29" s="32"/>
      <c r="L29" s="39">
        <f>I29/1000*K29</f>
        <v>0</v>
      </c>
      <c r="M29" s="279" t="s">
        <v>69</v>
      </c>
      <c r="N29" s="137" t="s">
        <v>72</v>
      </c>
      <c r="O29" s="41">
        <v>78</v>
      </c>
      <c r="P29" s="53">
        <f>O29*$P$9/1000</f>
        <v>37.83</v>
      </c>
      <c r="Q29" s="110"/>
      <c r="R29" s="39">
        <f>O29/1000*Q29</f>
        <v>0</v>
      </c>
      <c r="S29" s="249" t="s">
        <v>69</v>
      </c>
      <c r="T29" s="137" t="s">
        <v>26</v>
      </c>
      <c r="U29" s="41">
        <v>70</v>
      </c>
      <c r="V29" s="37">
        <f>U29*$V$9/1000</f>
        <v>33.95</v>
      </c>
      <c r="W29" s="41"/>
      <c r="X29" s="39">
        <f>U29/1000*W29</f>
        <v>0</v>
      </c>
      <c r="Y29" s="279" t="s">
        <v>69</v>
      </c>
      <c r="Z29" s="137" t="s">
        <v>73</v>
      </c>
      <c r="AA29" s="41">
        <v>70</v>
      </c>
      <c r="AB29" s="37">
        <f>AA29*$AB$9/1000</f>
        <v>33.95</v>
      </c>
      <c r="AC29" s="71"/>
      <c r="AD29" s="66"/>
    </row>
    <row r="30" spans="1:30" s="45" customFormat="1" ht="22.5" customHeight="1">
      <c r="A30" s="311"/>
      <c r="B30" s="137" t="s">
        <v>74</v>
      </c>
      <c r="C30" s="41">
        <v>0.5</v>
      </c>
      <c r="D30" s="31">
        <f>C30*$D$9/1000</f>
        <v>0.2425</v>
      </c>
      <c r="E30" s="32"/>
      <c r="F30" s="39">
        <f>C30/1000*E30</f>
        <v>0</v>
      </c>
      <c r="G30" s="279"/>
      <c r="H30" s="137" t="s">
        <v>74</v>
      </c>
      <c r="I30" s="41">
        <v>0.5</v>
      </c>
      <c r="J30" s="31">
        <f>I30*$J$9/1000</f>
        <v>0.1645</v>
      </c>
      <c r="K30" s="32"/>
      <c r="L30" s="39">
        <f>I30/1000*K30</f>
        <v>0</v>
      </c>
      <c r="M30" s="279"/>
      <c r="N30" s="137" t="s">
        <v>74</v>
      </c>
      <c r="O30" s="41">
        <v>0.5</v>
      </c>
      <c r="P30" s="31">
        <f>O30*$P$9/1000</f>
        <v>0.2425</v>
      </c>
      <c r="Q30" s="110"/>
      <c r="R30" s="39">
        <f>O30/1000*Q30</f>
        <v>0</v>
      </c>
      <c r="S30" s="339"/>
      <c r="T30" s="137" t="s">
        <v>74</v>
      </c>
      <c r="U30" s="41">
        <v>0.5</v>
      </c>
      <c r="V30" s="42">
        <f>U30*$V$9/1000</f>
        <v>0.2425</v>
      </c>
      <c r="W30" s="41"/>
      <c r="X30" s="39">
        <f>U30/1000*W30</f>
        <v>0</v>
      </c>
      <c r="Y30" s="279"/>
      <c r="Z30" s="137" t="s">
        <v>74</v>
      </c>
      <c r="AA30" s="41">
        <v>0.5</v>
      </c>
      <c r="AB30" s="42">
        <f>AA30*$AB$9/1000</f>
        <v>0.2425</v>
      </c>
      <c r="AC30" s="71"/>
      <c r="AD30" s="66"/>
    </row>
    <row r="31" spans="1:30" s="45" customFormat="1" ht="22.5" customHeight="1">
      <c r="A31" s="311"/>
      <c r="B31" s="137"/>
      <c r="C31" s="55"/>
      <c r="D31" s="31"/>
      <c r="E31" s="32"/>
      <c r="F31" s="39">
        <f>C31/1000*E31</f>
        <v>0</v>
      </c>
      <c r="G31" s="279"/>
      <c r="H31" s="108"/>
      <c r="I31" s="41"/>
      <c r="J31" s="138"/>
      <c r="K31" s="32"/>
      <c r="L31" s="39">
        <f>I31/1000*K31</f>
        <v>0</v>
      </c>
      <c r="M31" s="279"/>
      <c r="N31" s="137"/>
      <c r="O31" s="41"/>
      <c r="P31" s="31"/>
      <c r="Q31" s="110"/>
      <c r="R31" s="39">
        <f>O31/1000*Q31</f>
        <v>0</v>
      </c>
      <c r="S31" s="339"/>
      <c r="T31" s="108"/>
      <c r="U31" s="41"/>
      <c r="V31" s="31"/>
      <c r="W31" s="41"/>
      <c r="X31" s="39">
        <f>U31/1000*W31</f>
        <v>0</v>
      </c>
      <c r="Y31" s="279"/>
      <c r="Z31" s="108"/>
      <c r="AA31" s="41"/>
      <c r="AB31" s="31"/>
      <c r="AC31" s="71"/>
      <c r="AD31" s="66"/>
    </row>
    <row r="32" spans="1:30" s="45" customFormat="1" ht="22.5" customHeight="1">
      <c r="A32" s="311"/>
      <c r="B32" s="137"/>
      <c r="C32" s="41"/>
      <c r="D32" s="31"/>
      <c r="E32" s="32"/>
      <c r="F32" s="39">
        <f>C32/1000*E32</f>
        <v>0</v>
      </c>
      <c r="G32" s="279"/>
      <c r="H32" s="108"/>
      <c r="I32" s="41"/>
      <c r="J32" s="41"/>
      <c r="K32" s="32"/>
      <c r="L32" s="39">
        <f>I32/1000*K32</f>
        <v>0</v>
      </c>
      <c r="M32" s="279"/>
      <c r="N32" s="139"/>
      <c r="O32" s="140"/>
      <c r="P32" s="141"/>
      <c r="Q32" s="110"/>
      <c r="R32" s="39">
        <f>O32/1000*Q32</f>
        <v>0</v>
      </c>
      <c r="S32" s="339"/>
      <c r="T32" s="40"/>
      <c r="U32" s="41"/>
      <c r="V32" s="53"/>
      <c r="W32" s="41"/>
      <c r="X32" s="39">
        <f>U32/1000*W32</f>
        <v>0</v>
      </c>
      <c r="Y32" s="279"/>
      <c r="Z32" s="139"/>
      <c r="AA32" s="140"/>
      <c r="AB32" s="37"/>
      <c r="AC32" s="71"/>
      <c r="AD32" s="66"/>
    </row>
    <row r="33" spans="1:30" s="45" customFormat="1" ht="22.5" customHeight="1">
      <c r="A33" s="311"/>
      <c r="B33" s="108"/>
      <c r="C33" s="142"/>
      <c r="D33" s="41"/>
      <c r="E33" s="32"/>
      <c r="F33" s="39">
        <f>C33/1000*E33</f>
        <v>0</v>
      </c>
      <c r="G33" s="279"/>
      <c r="H33" s="108"/>
      <c r="I33" s="41"/>
      <c r="J33" s="41"/>
      <c r="K33" s="32"/>
      <c r="L33" s="39">
        <f>I33/1000*K33</f>
        <v>0</v>
      </c>
      <c r="M33" s="279"/>
      <c r="N33" s="143"/>
      <c r="O33" s="54"/>
      <c r="P33" s="54"/>
      <c r="Q33" s="110"/>
      <c r="R33" s="39">
        <f>O33/1000*Q33</f>
        <v>0</v>
      </c>
      <c r="S33" s="339"/>
      <c r="T33" s="144"/>
      <c r="U33" s="41"/>
      <c r="V33" s="53"/>
      <c r="W33" s="41"/>
      <c r="X33" s="39">
        <f>U33/1000*W33</f>
        <v>0</v>
      </c>
      <c r="Y33" s="279"/>
      <c r="Z33" s="143"/>
      <c r="AA33" s="54"/>
      <c r="AB33" s="41"/>
      <c r="AC33" s="71"/>
      <c r="AD33" s="66"/>
    </row>
    <row r="34" spans="1:30" s="21" customFormat="1" ht="21" customHeight="1">
      <c r="A34" s="311"/>
      <c r="B34" s="91" t="s">
        <v>5</v>
      </c>
      <c r="C34" s="92">
        <f>SUM(C28:C33)</f>
        <v>144.5</v>
      </c>
      <c r="D34" s="93">
        <f>SUM(D28:D32)</f>
        <v>70.08250000000001</v>
      </c>
      <c r="E34" s="145"/>
      <c r="F34" s="146"/>
      <c r="G34" s="280"/>
      <c r="H34" s="102" t="s">
        <v>5</v>
      </c>
      <c r="I34" s="134">
        <f>SUM(I29:I33)</f>
        <v>78.5</v>
      </c>
      <c r="J34" s="94">
        <f>SUM(J29:J33)</f>
        <v>25.8265</v>
      </c>
      <c r="K34" s="94"/>
      <c r="L34" s="146"/>
      <c r="M34" s="279"/>
      <c r="N34" s="102" t="s">
        <v>5</v>
      </c>
      <c r="O34" s="134">
        <f>SUM(O29:O33)</f>
        <v>78.5</v>
      </c>
      <c r="P34" s="94">
        <f>SUM(P29:P33)</f>
        <v>38.0725</v>
      </c>
      <c r="Q34" s="147"/>
      <c r="R34" s="146"/>
      <c r="S34" s="339"/>
      <c r="T34" s="102" t="s">
        <v>5</v>
      </c>
      <c r="U34" s="134">
        <f>SUM(U29:U33)</f>
        <v>70.5</v>
      </c>
      <c r="V34" s="94">
        <f>SUM(V29:V33)</f>
        <v>34.1925</v>
      </c>
      <c r="W34" s="101"/>
      <c r="X34" s="146"/>
      <c r="Y34" s="279"/>
      <c r="Z34" s="102" t="s">
        <v>5</v>
      </c>
      <c r="AA34" s="134">
        <f>SUM(AA29:AA33)</f>
        <v>70.5</v>
      </c>
      <c r="AB34" s="148">
        <f>SUM(AB29:AB33)</f>
        <v>34.1925</v>
      </c>
      <c r="AC34" s="104"/>
      <c r="AD34" s="149"/>
    </row>
    <row r="35" spans="1:30" s="45" customFormat="1" ht="22.5" customHeight="1">
      <c r="A35" s="244" t="s">
        <v>75</v>
      </c>
      <c r="B35" s="35" t="s">
        <v>76</v>
      </c>
      <c r="C35" s="36">
        <v>8</v>
      </c>
      <c r="D35" s="53">
        <f>C35*$D$9/1000</f>
        <v>3.88</v>
      </c>
      <c r="E35" s="38"/>
      <c r="F35" s="39">
        <f aca="true" t="shared" si="9" ref="F35:F42">C35/1000*E35</f>
        <v>0</v>
      </c>
      <c r="G35" s="248" t="s">
        <v>77</v>
      </c>
      <c r="H35" s="59" t="s">
        <v>78</v>
      </c>
      <c r="I35" s="36">
        <v>25</v>
      </c>
      <c r="J35" s="53">
        <f>I35*$J$9/1000</f>
        <v>8.225</v>
      </c>
      <c r="K35" s="32"/>
      <c r="L35" s="39">
        <f>I35/1000*K35</f>
        <v>0</v>
      </c>
      <c r="M35" s="249" t="s">
        <v>106</v>
      </c>
      <c r="N35" s="150" t="s">
        <v>107</v>
      </c>
      <c r="O35" s="151">
        <v>1</v>
      </c>
      <c r="P35" s="152">
        <f>P9</f>
        <v>485</v>
      </c>
      <c r="Q35" s="32"/>
      <c r="R35" s="39">
        <f aca="true" t="shared" si="10" ref="R35:R42">O35/1000*Q35</f>
        <v>0</v>
      </c>
      <c r="S35" s="249" t="s">
        <v>79</v>
      </c>
      <c r="T35" s="106" t="s">
        <v>80</v>
      </c>
      <c r="U35" s="107">
        <v>3</v>
      </c>
      <c r="V35" s="42">
        <f>U35*$V$9/1000</f>
        <v>1.455</v>
      </c>
      <c r="W35" s="41"/>
      <c r="X35" s="39">
        <f aca="true" t="shared" si="11" ref="X35:X42">U35/1000*W35</f>
        <v>0</v>
      </c>
      <c r="Y35" s="248" t="s">
        <v>81</v>
      </c>
      <c r="Z35" s="35" t="s">
        <v>82</v>
      </c>
      <c r="AA35" s="36">
        <v>20</v>
      </c>
      <c r="AB35" s="37">
        <f>AA35*$AB$9/1000</f>
        <v>9.7</v>
      </c>
      <c r="AC35" s="71"/>
      <c r="AD35" s="66"/>
    </row>
    <row r="36" spans="1:30" s="45" customFormat="1" ht="22.5" customHeight="1">
      <c r="A36" s="245"/>
      <c r="B36" s="35" t="s">
        <v>83</v>
      </c>
      <c r="C36" s="109">
        <v>5</v>
      </c>
      <c r="D36" s="153">
        <f>C36*$D$9/1000/3</f>
        <v>0.8083333333333332</v>
      </c>
      <c r="E36" s="38"/>
      <c r="F36" s="39">
        <f t="shared" si="9"/>
        <v>0</v>
      </c>
      <c r="G36" s="248"/>
      <c r="H36" s="59" t="s">
        <v>84</v>
      </c>
      <c r="I36" s="36">
        <v>4</v>
      </c>
      <c r="J36" s="53">
        <f>I36*$D$9/1000</f>
        <v>1.94</v>
      </c>
      <c r="K36" s="154"/>
      <c r="L36" s="39">
        <f>I36/1000*K36/0.15</f>
        <v>0</v>
      </c>
      <c r="M36" s="250"/>
      <c r="N36" s="69" t="s">
        <v>108</v>
      </c>
      <c r="O36" s="73"/>
      <c r="P36" s="53"/>
      <c r="Q36" s="32"/>
      <c r="R36" s="39">
        <f t="shared" si="10"/>
        <v>0</v>
      </c>
      <c r="S36" s="250"/>
      <c r="T36" s="106" t="s">
        <v>35</v>
      </c>
      <c r="U36" s="107">
        <v>10</v>
      </c>
      <c r="V36" s="37">
        <f>U36*$V$9/1000</f>
        <v>4.85</v>
      </c>
      <c r="W36" s="41"/>
      <c r="X36" s="39">
        <f t="shared" si="11"/>
        <v>0</v>
      </c>
      <c r="Y36" s="248"/>
      <c r="Z36" s="35" t="s">
        <v>85</v>
      </c>
      <c r="AA36" s="36">
        <v>5</v>
      </c>
      <c r="AB36" s="37">
        <f>AA36*$AB$9/1000</f>
        <v>2.425</v>
      </c>
      <c r="AC36" s="71"/>
      <c r="AD36" s="66"/>
    </row>
    <row r="37" spans="1:30" s="45" customFormat="1" ht="22.5" customHeight="1">
      <c r="A37" s="245"/>
      <c r="B37" s="35" t="s">
        <v>38</v>
      </c>
      <c r="C37" s="36">
        <v>3</v>
      </c>
      <c r="D37" s="53">
        <f>C37*$D$9/1000</f>
        <v>1.455</v>
      </c>
      <c r="E37" s="38"/>
      <c r="F37" s="39">
        <f t="shared" si="9"/>
        <v>0</v>
      </c>
      <c r="G37" s="248"/>
      <c r="H37" s="59" t="s">
        <v>66</v>
      </c>
      <c r="I37" s="36">
        <v>1</v>
      </c>
      <c r="J37" s="31">
        <f>I37*$D$9/1000</f>
        <v>0.485</v>
      </c>
      <c r="K37" s="32"/>
      <c r="L37" s="155">
        <f aca="true" t="shared" si="12" ref="L37:L42">I37/1000*K37</f>
        <v>0</v>
      </c>
      <c r="M37" s="250"/>
      <c r="N37" s="69"/>
      <c r="O37" s="73"/>
      <c r="P37" s="31"/>
      <c r="Q37" s="32"/>
      <c r="R37" s="39">
        <f t="shared" si="10"/>
        <v>0</v>
      </c>
      <c r="S37" s="250"/>
      <c r="T37" s="106" t="s">
        <v>86</v>
      </c>
      <c r="U37" s="107">
        <v>15</v>
      </c>
      <c r="V37" s="37">
        <f>U37*$V$9/1000</f>
        <v>7.275</v>
      </c>
      <c r="W37" s="41"/>
      <c r="X37" s="39">
        <f t="shared" si="11"/>
        <v>0</v>
      </c>
      <c r="Y37" s="248"/>
      <c r="Z37" s="35" t="s">
        <v>38</v>
      </c>
      <c r="AA37" s="36">
        <v>3</v>
      </c>
      <c r="AB37" s="42">
        <f>AA37*$AB$9/1000</f>
        <v>1.455</v>
      </c>
      <c r="AC37" s="71"/>
      <c r="AD37" s="66"/>
    </row>
    <row r="38" spans="1:30" s="45" customFormat="1" ht="22.5" customHeight="1">
      <c r="A38" s="245"/>
      <c r="B38" s="118" t="s">
        <v>87</v>
      </c>
      <c r="C38" s="156">
        <v>5</v>
      </c>
      <c r="D38" s="53">
        <f>C38*$D$9/1000</f>
        <v>2.425</v>
      </c>
      <c r="E38" s="38"/>
      <c r="F38" s="39">
        <f t="shared" si="9"/>
        <v>0</v>
      </c>
      <c r="G38" s="248"/>
      <c r="H38" s="252" t="s">
        <v>88</v>
      </c>
      <c r="I38" s="253"/>
      <c r="J38" s="254"/>
      <c r="K38" s="32"/>
      <c r="L38" s="39">
        <f t="shared" si="12"/>
        <v>0</v>
      </c>
      <c r="M38" s="250"/>
      <c r="N38" s="69"/>
      <c r="O38" s="73"/>
      <c r="P38" s="31"/>
      <c r="Q38" s="32"/>
      <c r="R38" s="39">
        <f t="shared" si="10"/>
        <v>0</v>
      </c>
      <c r="S38" s="250"/>
      <c r="T38" s="106" t="s">
        <v>89</v>
      </c>
      <c r="U38" s="107">
        <v>1</v>
      </c>
      <c r="V38" s="42">
        <f>U38*$V$9/1000</f>
        <v>0.485</v>
      </c>
      <c r="W38" s="41"/>
      <c r="X38" s="39">
        <f t="shared" si="11"/>
        <v>0</v>
      </c>
      <c r="Y38" s="248"/>
      <c r="Z38" s="35" t="s">
        <v>87</v>
      </c>
      <c r="AA38" s="36">
        <v>5</v>
      </c>
      <c r="AB38" s="37">
        <f>AA38*$AB$9/1000</f>
        <v>2.425</v>
      </c>
      <c r="AC38" s="71"/>
      <c r="AD38" s="66"/>
    </row>
    <row r="39" spans="1:30" s="45" customFormat="1" ht="22.5" customHeight="1">
      <c r="A39" s="245"/>
      <c r="B39" s="40"/>
      <c r="C39" s="142"/>
      <c r="D39" s="116"/>
      <c r="E39" s="38"/>
      <c r="F39" s="39">
        <f t="shared" si="9"/>
        <v>0</v>
      </c>
      <c r="G39" s="248"/>
      <c r="H39" s="255" t="s">
        <v>90</v>
      </c>
      <c r="I39" s="256"/>
      <c r="J39" s="257"/>
      <c r="K39" s="32"/>
      <c r="L39" s="39">
        <f t="shared" si="12"/>
        <v>0</v>
      </c>
      <c r="M39" s="250"/>
      <c r="N39" s="157"/>
      <c r="O39" s="158"/>
      <c r="P39" s="31"/>
      <c r="Q39" s="32"/>
      <c r="R39" s="39">
        <f t="shared" si="10"/>
        <v>0</v>
      </c>
      <c r="S39" s="250"/>
      <c r="T39" s="159"/>
      <c r="U39" s="73"/>
      <c r="V39" s="31"/>
      <c r="W39" s="41"/>
      <c r="X39" s="39">
        <f t="shared" si="11"/>
        <v>0</v>
      </c>
      <c r="Y39" s="248"/>
      <c r="Z39" s="69"/>
      <c r="AA39" s="73"/>
      <c r="AB39" s="31"/>
      <c r="AC39" s="71"/>
      <c r="AD39" s="66"/>
    </row>
    <row r="40" spans="1:30" s="45" customFormat="1" ht="22.5" customHeight="1">
      <c r="A40" s="245"/>
      <c r="B40" s="40"/>
      <c r="C40" s="142"/>
      <c r="D40" s="116"/>
      <c r="E40" s="38"/>
      <c r="F40" s="39">
        <f t="shared" si="9"/>
        <v>0</v>
      </c>
      <c r="G40" s="248"/>
      <c r="H40" s="160" t="s">
        <v>91</v>
      </c>
      <c r="I40" s="161"/>
      <c r="J40" s="162">
        <v>157</v>
      </c>
      <c r="K40" s="32"/>
      <c r="L40" s="39">
        <f t="shared" si="12"/>
        <v>0</v>
      </c>
      <c r="M40" s="250"/>
      <c r="N40" s="163"/>
      <c r="O40" s="164"/>
      <c r="P40" s="165"/>
      <c r="Q40" s="32"/>
      <c r="R40" s="39">
        <f t="shared" si="10"/>
        <v>0</v>
      </c>
      <c r="S40" s="250"/>
      <c r="T40" s="159"/>
      <c r="U40" s="73"/>
      <c r="V40" s="53"/>
      <c r="W40" s="41"/>
      <c r="X40" s="39">
        <f t="shared" si="11"/>
        <v>0</v>
      </c>
      <c r="Y40" s="248"/>
      <c r="Z40" s="159"/>
      <c r="AA40" s="73"/>
      <c r="AB40" s="37"/>
      <c r="AC40" s="71"/>
      <c r="AD40" s="66"/>
    </row>
    <row r="41" spans="1:30" s="45" customFormat="1" ht="22.5" customHeight="1">
      <c r="A41" s="245"/>
      <c r="B41" s="40"/>
      <c r="C41" s="142"/>
      <c r="D41" s="116"/>
      <c r="E41" s="38"/>
      <c r="F41" s="39">
        <f t="shared" si="9"/>
        <v>0</v>
      </c>
      <c r="G41" s="248"/>
      <c r="H41" s="166" t="s">
        <v>92</v>
      </c>
      <c r="I41" s="167"/>
      <c r="J41" s="162">
        <v>157</v>
      </c>
      <c r="K41" s="32"/>
      <c r="L41" s="39">
        <f t="shared" si="12"/>
        <v>0</v>
      </c>
      <c r="M41" s="250"/>
      <c r="N41" s="40"/>
      <c r="O41" s="41"/>
      <c r="P41" s="41"/>
      <c r="Q41" s="32"/>
      <c r="R41" s="39">
        <f t="shared" si="10"/>
        <v>0</v>
      </c>
      <c r="S41" s="250"/>
      <c r="T41" s="40"/>
      <c r="U41" s="41"/>
      <c r="V41" s="41"/>
      <c r="W41" s="41"/>
      <c r="X41" s="39">
        <f t="shared" si="11"/>
        <v>0</v>
      </c>
      <c r="Y41" s="248"/>
      <c r="Z41" s="40"/>
      <c r="AA41" s="41"/>
      <c r="AB41" s="168"/>
      <c r="AC41" s="71"/>
      <c r="AD41" s="66"/>
    </row>
    <row r="42" spans="1:30" s="45" customFormat="1" ht="22.5" customHeight="1">
      <c r="A42" s="245"/>
      <c r="B42" s="169" t="s">
        <v>93</v>
      </c>
      <c r="C42" s="169"/>
      <c r="D42" s="170">
        <v>249</v>
      </c>
      <c r="E42" s="38"/>
      <c r="F42" s="39">
        <f t="shared" si="9"/>
        <v>0</v>
      </c>
      <c r="G42" s="248"/>
      <c r="H42" s="171" t="s">
        <v>94</v>
      </c>
      <c r="I42" s="172"/>
      <c r="J42" s="162">
        <v>157</v>
      </c>
      <c r="K42" s="32"/>
      <c r="L42" s="39">
        <f t="shared" si="12"/>
        <v>0</v>
      </c>
      <c r="M42" s="250"/>
      <c r="N42" s="41"/>
      <c r="O42" s="41"/>
      <c r="P42" s="41"/>
      <c r="Q42" s="32"/>
      <c r="R42" s="39">
        <f t="shared" si="10"/>
        <v>0</v>
      </c>
      <c r="S42" s="250"/>
      <c r="T42" s="41"/>
      <c r="U42" s="41"/>
      <c r="V42" s="41"/>
      <c r="W42" s="41"/>
      <c r="X42" s="39">
        <f t="shared" si="11"/>
        <v>0</v>
      </c>
      <c r="Y42" s="248"/>
      <c r="Z42" s="40"/>
      <c r="AA42" s="41"/>
      <c r="AB42" s="41"/>
      <c r="AC42" s="71"/>
      <c r="AD42" s="66"/>
    </row>
    <row r="43" spans="1:34" s="21" customFormat="1" ht="21.75" customHeight="1">
      <c r="A43" s="246"/>
      <c r="B43" s="91" t="s">
        <v>5</v>
      </c>
      <c r="C43" s="92">
        <f>SUM(C35:C42)</f>
        <v>21</v>
      </c>
      <c r="D43" s="93">
        <f>SUM(D35:D41)</f>
        <v>8.568333333333333</v>
      </c>
      <c r="E43" s="148"/>
      <c r="F43" s="39"/>
      <c r="G43" s="248"/>
      <c r="H43" s="173"/>
      <c r="I43" s="154"/>
      <c r="J43" s="174"/>
      <c r="K43" s="94"/>
      <c r="L43" s="32">
        <f>Q43*O43/1000</f>
        <v>0</v>
      </c>
      <c r="M43" s="251"/>
      <c r="N43" s="134" t="s">
        <v>109</v>
      </c>
      <c r="O43" s="134">
        <f>SUM(O35:O42)</f>
        <v>1</v>
      </c>
      <c r="P43" s="94">
        <f>SUM(P35:P42)</f>
        <v>485</v>
      </c>
      <c r="Q43" s="147"/>
      <c r="R43" s="32">
        <f>Q43*O43/1000</f>
        <v>0</v>
      </c>
      <c r="S43" s="251"/>
      <c r="T43" s="134" t="s">
        <v>5</v>
      </c>
      <c r="U43" s="134">
        <f>SUM(U35:U42)</f>
        <v>29</v>
      </c>
      <c r="V43" s="94">
        <f>SUM(V35:V42)</f>
        <v>14.065</v>
      </c>
      <c r="W43" s="101"/>
      <c r="X43" s="32">
        <f>W43*U43/1000</f>
        <v>0</v>
      </c>
      <c r="Y43" s="248"/>
      <c r="Z43" s="134" t="s">
        <v>5</v>
      </c>
      <c r="AA43" s="134">
        <f>SUM(AA35:AA42)</f>
        <v>33</v>
      </c>
      <c r="AB43" s="135">
        <f>SUM(AB35:AB42)</f>
        <v>16.005</v>
      </c>
      <c r="AC43" s="175"/>
      <c r="AD43" s="105"/>
      <c r="AH43" s="176"/>
    </row>
    <row r="44" spans="1:30" s="191" customFormat="1" ht="36" customHeight="1" thickBot="1">
      <c r="A44" s="177"/>
      <c r="B44" s="178" t="s">
        <v>95</v>
      </c>
      <c r="C44" s="178"/>
      <c r="D44" s="179">
        <v>235</v>
      </c>
      <c r="E44" s="180"/>
      <c r="F44" s="180"/>
      <c r="G44" s="181"/>
      <c r="H44" s="182" t="s">
        <v>96</v>
      </c>
      <c r="I44" s="180"/>
      <c r="J44" s="183"/>
      <c r="K44" s="184"/>
      <c r="L44" s="180"/>
      <c r="M44" s="185"/>
      <c r="N44" s="182" t="s">
        <v>97</v>
      </c>
      <c r="O44" s="182"/>
      <c r="P44" s="186">
        <v>485</v>
      </c>
      <c r="Q44" s="187"/>
      <c r="R44" s="182"/>
      <c r="S44" s="188"/>
      <c r="T44" s="182" t="s">
        <v>96</v>
      </c>
      <c r="U44" s="182"/>
      <c r="V44" s="186"/>
      <c r="W44" s="182"/>
      <c r="X44" s="182"/>
      <c r="Y44" s="188"/>
      <c r="Z44" s="182" t="s">
        <v>97</v>
      </c>
      <c r="AA44" s="182"/>
      <c r="AB44" s="186">
        <f>AB9</f>
        <v>485</v>
      </c>
      <c r="AC44" s="189"/>
      <c r="AD44" s="190"/>
    </row>
    <row r="45" spans="1:31" s="21" customFormat="1" ht="22.5" customHeight="1">
      <c r="A45" s="242" t="s">
        <v>8</v>
      </c>
      <c r="B45" s="243"/>
      <c r="C45" s="192"/>
      <c r="D45" s="247">
        <f>SUM(F11:F44)</f>
        <v>0</v>
      </c>
      <c r="E45" s="247"/>
      <c r="F45" s="194"/>
      <c r="G45" s="247" t="s">
        <v>8</v>
      </c>
      <c r="H45" s="247"/>
      <c r="I45" s="193"/>
      <c r="J45" s="267">
        <f>SUM(L11:L44)</f>
        <v>0</v>
      </c>
      <c r="K45" s="267"/>
      <c r="L45" s="194"/>
      <c r="M45" s="247" t="s">
        <v>8</v>
      </c>
      <c r="N45" s="247"/>
      <c r="O45" s="193"/>
      <c r="P45" s="267">
        <f>SUM(R11:R44)</f>
        <v>0</v>
      </c>
      <c r="Q45" s="267"/>
      <c r="R45" s="194"/>
      <c r="S45" s="247" t="s">
        <v>8</v>
      </c>
      <c r="T45" s="247"/>
      <c r="U45" s="193"/>
      <c r="V45" s="267">
        <f>SUM(X11:X44)</f>
        <v>0</v>
      </c>
      <c r="W45" s="267"/>
      <c r="X45" s="194"/>
      <c r="Y45" s="247" t="s">
        <v>8</v>
      </c>
      <c r="Z45" s="247"/>
      <c r="AA45" s="193"/>
      <c r="AB45" s="267">
        <f>SUM(AD11:AD44)</f>
        <v>0</v>
      </c>
      <c r="AC45" s="267"/>
      <c r="AD45" s="195"/>
      <c r="AE45" s="196">
        <f>(D45+J45+P45+V45+AB45)/3</f>
        <v>0</v>
      </c>
    </row>
    <row r="46" spans="1:30" s="21" customFormat="1" ht="22.5" customHeight="1" hidden="1">
      <c r="A46" s="329" t="s">
        <v>98</v>
      </c>
      <c r="B46" s="197" t="s">
        <v>99</v>
      </c>
      <c r="C46" s="198"/>
      <c r="D46" s="326">
        <v>0</v>
      </c>
      <c r="E46" s="326"/>
      <c r="F46" s="199"/>
      <c r="G46" s="332" t="s">
        <v>98</v>
      </c>
      <c r="H46" s="200" t="s">
        <v>99</v>
      </c>
      <c r="I46" s="198"/>
      <c r="J46" s="270">
        <v>0</v>
      </c>
      <c r="K46" s="270"/>
      <c r="L46" s="201"/>
      <c r="M46" s="263" t="s">
        <v>98</v>
      </c>
      <c r="N46" s="200" t="s">
        <v>99</v>
      </c>
      <c r="O46" s="198"/>
      <c r="P46" s="270">
        <v>0</v>
      </c>
      <c r="Q46" s="270"/>
      <c r="R46" s="201"/>
      <c r="S46" s="263" t="s">
        <v>98</v>
      </c>
      <c r="T46" s="200" t="s">
        <v>99</v>
      </c>
      <c r="U46" s="198"/>
      <c r="V46" s="270">
        <v>0</v>
      </c>
      <c r="W46" s="270"/>
      <c r="X46" s="201"/>
      <c r="Y46" s="263" t="s">
        <v>98</v>
      </c>
      <c r="Z46" s="200" t="s">
        <v>99</v>
      </c>
      <c r="AA46" s="202"/>
      <c r="AB46" s="326">
        <v>0</v>
      </c>
      <c r="AC46" s="327"/>
      <c r="AD46" s="203"/>
    </row>
    <row r="47" spans="1:30" s="21" customFormat="1" ht="22.5" customHeight="1" hidden="1">
      <c r="A47" s="330"/>
      <c r="B47" s="204" t="s">
        <v>100</v>
      </c>
      <c r="C47" s="202"/>
      <c r="D47" s="258">
        <v>0</v>
      </c>
      <c r="E47" s="259"/>
      <c r="F47" s="199"/>
      <c r="G47" s="332"/>
      <c r="H47" s="205" t="s">
        <v>100</v>
      </c>
      <c r="I47" s="202"/>
      <c r="J47" s="258">
        <v>0</v>
      </c>
      <c r="K47" s="259"/>
      <c r="L47" s="201"/>
      <c r="M47" s="264"/>
      <c r="N47" s="205" t="s">
        <v>100</v>
      </c>
      <c r="O47" s="202"/>
      <c r="P47" s="258">
        <v>0</v>
      </c>
      <c r="Q47" s="259"/>
      <c r="R47" s="201"/>
      <c r="S47" s="264"/>
      <c r="T47" s="205" t="s">
        <v>100</v>
      </c>
      <c r="U47" s="202"/>
      <c r="V47" s="258">
        <v>0</v>
      </c>
      <c r="W47" s="259"/>
      <c r="X47" s="201"/>
      <c r="Y47" s="264"/>
      <c r="Z47" s="205" t="s">
        <v>100</v>
      </c>
      <c r="AA47" s="202"/>
      <c r="AB47" s="258">
        <v>0</v>
      </c>
      <c r="AC47" s="328"/>
      <c r="AD47" s="203"/>
    </row>
    <row r="48" spans="1:30" s="21" customFormat="1" ht="22.5" customHeight="1" hidden="1">
      <c r="A48" s="330"/>
      <c r="B48" s="204" t="s">
        <v>101</v>
      </c>
      <c r="C48" s="202"/>
      <c r="D48" s="258">
        <v>0</v>
      </c>
      <c r="E48" s="259"/>
      <c r="F48" s="199"/>
      <c r="G48" s="332"/>
      <c r="H48" s="205" t="s">
        <v>101</v>
      </c>
      <c r="I48" s="202"/>
      <c r="J48" s="258">
        <v>0</v>
      </c>
      <c r="K48" s="259"/>
      <c r="L48" s="201"/>
      <c r="M48" s="264"/>
      <c r="N48" s="205" t="s">
        <v>101</v>
      </c>
      <c r="O48" s="202"/>
      <c r="P48" s="258">
        <v>0</v>
      </c>
      <c r="Q48" s="259"/>
      <c r="R48" s="201"/>
      <c r="S48" s="264"/>
      <c r="T48" s="205" t="s">
        <v>101</v>
      </c>
      <c r="U48" s="202"/>
      <c r="V48" s="258">
        <v>0</v>
      </c>
      <c r="W48" s="259"/>
      <c r="X48" s="201"/>
      <c r="Y48" s="264"/>
      <c r="Z48" s="205" t="s">
        <v>101</v>
      </c>
      <c r="AA48" s="202"/>
      <c r="AB48" s="258">
        <v>0</v>
      </c>
      <c r="AC48" s="328"/>
      <c r="AD48" s="203"/>
    </row>
    <row r="49" spans="1:30" s="21" customFormat="1" ht="22.5" customHeight="1" hidden="1">
      <c r="A49" s="330"/>
      <c r="B49" s="204" t="s">
        <v>102</v>
      </c>
      <c r="C49" s="202"/>
      <c r="D49" s="258">
        <v>0</v>
      </c>
      <c r="E49" s="259"/>
      <c r="F49" s="199"/>
      <c r="G49" s="332"/>
      <c r="H49" s="205" t="s">
        <v>102</v>
      </c>
      <c r="I49" s="202"/>
      <c r="J49" s="258">
        <v>0</v>
      </c>
      <c r="K49" s="259"/>
      <c r="L49" s="201"/>
      <c r="M49" s="264"/>
      <c r="N49" s="205" t="s">
        <v>102</v>
      </c>
      <c r="O49" s="202"/>
      <c r="P49" s="258">
        <v>0</v>
      </c>
      <c r="Q49" s="259"/>
      <c r="R49" s="201"/>
      <c r="S49" s="264"/>
      <c r="T49" s="205" t="s">
        <v>102</v>
      </c>
      <c r="U49" s="202"/>
      <c r="V49" s="258">
        <v>0</v>
      </c>
      <c r="W49" s="259"/>
      <c r="X49" s="201"/>
      <c r="Y49" s="264"/>
      <c r="Z49" s="205" t="s">
        <v>102</v>
      </c>
      <c r="AA49" s="202"/>
      <c r="AB49" s="258">
        <v>0</v>
      </c>
      <c r="AC49" s="328"/>
      <c r="AD49" s="203"/>
    </row>
    <row r="50" spans="1:30" s="21" customFormat="1" ht="22.5" customHeight="1" hidden="1">
      <c r="A50" s="330"/>
      <c r="B50" s="204" t="s">
        <v>103</v>
      </c>
      <c r="C50" s="202"/>
      <c r="D50" s="258">
        <v>0</v>
      </c>
      <c r="E50" s="259"/>
      <c r="F50" s="199"/>
      <c r="G50" s="332"/>
      <c r="H50" s="205" t="s">
        <v>103</v>
      </c>
      <c r="I50" s="202"/>
      <c r="J50" s="258">
        <v>0</v>
      </c>
      <c r="K50" s="259"/>
      <c r="L50" s="201"/>
      <c r="M50" s="264"/>
      <c r="N50" s="205" t="s">
        <v>103</v>
      </c>
      <c r="O50" s="202"/>
      <c r="P50" s="258">
        <v>0</v>
      </c>
      <c r="Q50" s="259"/>
      <c r="R50" s="201"/>
      <c r="S50" s="264"/>
      <c r="T50" s="205" t="s">
        <v>103</v>
      </c>
      <c r="U50" s="202"/>
      <c r="V50" s="258">
        <v>0</v>
      </c>
      <c r="W50" s="259"/>
      <c r="X50" s="201"/>
      <c r="Y50" s="264"/>
      <c r="Z50" s="205" t="s">
        <v>103</v>
      </c>
      <c r="AA50" s="202"/>
      <c r="AB50" s="258">
        <v>0</v>
      </c>
      <c r="AC50" s="328"/>
      <c r="AD50" s="203"/>
    </row>
    <row r="51" spans="1:30" s="21" customFormat="1" ht="22.5" customHeight="1" hidden="1">
      <c r="A51" s="331"/>
      <c r="B51" s="206" t="s">
        <v>98</v>
      </c>
      <c r="C51" s="207"/>
      <c r="D51" s="266">
        <v>0</v>
      </c>
      <c r="E51" s="266"/>
      <c r="F51" s="208"/>
      <c r="G51" s="333"/>
      <c r="H51" s="209" t="s">
        <v>98</v>
      </c>
      <c r="I51" s="207"/>
      <c r="J51" s="266">
        <v>0</v>
      </c>
      <c r="K51" s="266"/>
      <c r="L51" s="210"/>
      <c r="M51" s="265"/>
      <c r="N51" s="209" t="s">
        <v>98</v>
      </c>
      <c r="O51" s="207"/>
      <c r="P51" s="266">
        <v>0</v>
      </c>
      <c r="Q51" s="266"/>
      <c r="R51" s="210"/>
      <c r="S51" s="265"/>
      <c r="T51" s="209" t="s">
        <v>98</v>
      </c>
      <c r="U51" s="207"/>
      <c r="V51" s="266">
        <v>0</v>
      </c>
      <c r="W51" s="266"/>
      <c r="X51" s="210"/>
      <c r="Y51" s="265"/>
      <c r="Z51" s="209" t="s">
        <v>98</v>
      </c>
      <c r="AA51" s="207"/>
      <c r="AB51" s="340">
        <v>0</v>
      </c>
      <c r="AC51" s="341"/>
      <c r="AD51" s="211"/>
    </row>
    <row r="52" spans="1:30" s="223" customFormat="1" ht="27.75" customHeight="1">
      <c r="A52" s="212" t="s">
        <v>104</v>
      </c>
      <c r="B52" s="213"/>
      <c r="C52" s="214"/>
      <c r="D52" s="215"/>
      <c r="E52" s="216"/>
      <c r="F52" s="216"/>
      <c r="G52" s="215"/>
      <c r="H52" s="217"/>
      <c r="I52" s="217"/>
      <c r="J52" s="217"/>
      <c r="K52" s="218"/>
      <c r="L52" s="218"/>
      <c r="M52" s="219"/>
      <c r="N52" s="219"/>
      <c r="O52" s="219"/>
      <c r="P52" s="219"/>
      <c r="Q52" s="218"/>
      <c r="R52" s="218"/>
      <c r="S52" s="219"/>
      <c r="T52" s="219"/>
      <c r="U52" s="219"/>
      <c r="V52" s="219"/>
      <c r="W52" s="219"/>
      <c r="X52" s="218"/>
      <c r="Y52" s="220"/>
      <c r="Z52" s="220"/>
      <c r="AA52" s="220"/>
      <c r="AB52" s="220"/>
      <c r="AC52" s="221"/>
      <c r="AD52" s="222"/>
    </row>
    <row r="53" spans="1:30" ht="34.5" customHeight="1" thickBot="1">
      <c r="A53" s="224" t="s">
        <v>105</v>
      </c>
      <c r="B53" s="225"/>
      <c r="C53" s="226"/>
      <c r="D53" s="226"/>
      <c r="E53" s="227"/>
      <c r="F53" s="227"/>
      <c r="G53" s="226"/>
      <c r="H53" s="226"/>
      <c r="I53" s="226"/>
      <c r="J53" s="226"/>
      <c r="K53" s="228"/>
      <c r="L53" s="228"/>
      <c r="M53" s="226"/>
      <c r="N53" s="226"/>
      <c r="O53" s="226"/>
      <c r="P53" s="229"/>
      <c r="Q53" s="228"/>
      <c r="R53" s="228"/>
      <c r="S53" s="226"/>
      <c r="T53" s="226"/>
      <c r="U53" s="229"/>
      <c r="V53" s="226"/>
      <c r="W53" s="229"/>
      <c r="X53" s="228"/>
      <c r="Y53" s="226"/>
      <c r="Z53" s="226"/>
      <c r="AA53" s="229"/>
      <c r="AB53" s="229"/>
      <c r="AC53" s="230"/>
      <c r="AD53" s="231"/>
    </row>
    <row r="54" ht="22.5" customHeight="1">
      <c r="AD54" s="233"/>
    </row>
    <row r="55" ht="22.5" customHeight="1">
      <c r="AD55" s="16"/>
    </row>
  </sheetData>
  <sheetProtection/>
  <mergeCells count="102">
    <mergeCell ref="AB50:AC50"/>
    <mergeCell ref="AB51:AC51"/>
    <mergeCell ref="Z8:AC8"/>
    <mergeCell ref="AB9:AC9"/>
    <mergeCell ref="AB45:AC45"/>
    <mergeCell ref="AB48:AC48"/>
    <mergeCell ref="Y21:Y28"/>
    <mergeCell ref="AB49:AC49"/>
    <mergeCell ref="S14:S20"/>
    <mergeCell ref="Y29:Y34"/>
    <mergeCell ref="S29:S34"/>
    <mergeCell ref="Y35:Y43"/>
    <mergeCell ref="S35:S43"/>
    <mergeCell ref="S21:S28"/>
    <mergeCell ref="S45:T45"/>
    <mergeCell ref="AD8:AD10"/>
    <mergeCell ref="AB46:AC46"/>
    <mergeCell ref="AB47:AC47"/>
    <mergeCell ref="A46:A51"/>
    <mergeCell ref="D46:E46"/>
    <mergeCell ref="G46:G51"/>
    <mergeCell ref="J46:K46"/>
    <mergeCell ref="D50:E50"/>
    <mergeCell ref="D51:E51"/>
    <mergeCell ref="D49:E49"/>
    <mergeCell ref="D48:E48"/>
    <mergeCell ref="J48:K48"/>
    <mergeCell ref="D47:E47"/>
    <mergeCell ref="J47:K47"/>
    <mergeCell ref="A29:A34"/>
    <mergeCell ref="A21:A28"/>
    <mergeCell ref="H8:K8"/>
    <mergeCell ref="G14:G20"/>
    <mergeCell ref="G11:G13"/>
    <mergeCell ref="B8:E8"/>
    <mergeCell ref="D9:E9"/>
    <mergeCell ref="J9:K9"/>
    <mergeCell ref="A14:A20"/>
    <mergeCell ref="F8:F10"/>
    <mergeCell ref="N8:Q8"/>
    <mergeCell ref="G21:G28"/>
    <mergeCell ref="B13:D13"/>
    <mergeCell ref="A8:A10"/>
    <mergeCell ref="H12:J12"/>
    <mergeCell ref="H13:J13"/>
    <mergeCell ref="Y8:Y10"/>
    <mergeCell ref="T8:W8"/>
    <mergeCell ref="A11:A13"/>
    <mergeCell ref="S11:S13"/>
    <mergeCell ref="M11:M20"/>
    <mergeCell ref="Y14:Y20"/>
    <mergeCell ref="P9:Q9"/>
    <mergeCell ref="S8:S10"/>
    <mergeCell ref="X8:X10"/>
    <mergeCell ref="R8:R10"/>
    <mergeCell ref="J51:K51"/>
    <mergeCell ref="M8:M10"/>
    <mergeCell ref="L8:L10"/>
    <mergeCell ref="G8:G10"/>
    <mergeCell ref="M21:M28"/>
    <mergeCell ref="J50:K50"/>
    <mergeCell ref="J45:K45"/>
    <mergeCell ref="G29:G34"/>
    <mergeCell ref="M29:M34"/>
    <mergeCell ref="J49:K49"/>
    <mergeCell ref="V9:W9"/>
    <mergeCell ref="P46:Q46"/>
    <mergeCell ref="M46:M51"/>
    <mergeCell ref="Y45:Z45"/>
    <mergeCell ref="V47:W47"/>
    <mergeCell ref="Y46:Y51"/>
    <mergeCell ref="P49:Q49"/>
    <mergeCell ref="V49:W49"/>
    <mergeCell ref="V46:W46"/>
    <mergeCell ref="V45:W45"/>
    <mergeCell ref="P48:Q48"/>
    <mergeCell ref="V48:W48"/>
    <mergeCell ref="Y11:Y13"/>
    <mergeCell ref="S46:S51"/>
    <mergeCell ref="P51:Q51"/>
    <mergeCell ref="V51:W51"/>
    <mergeCell ref="P50:Q50"/>
    <mergeCell ref="P47:Q47"/>
    <mergeCell ref="V50:W50"/>
    <mergeCell ref="P45:Q45"/>
    <mergeCell ref="A45:B45"/>
    <mergeCell ref="A35:A43"/>
    <mergeCell ref="M45:N45"/>
    <mergeCell ref="D45:E45"/>
    <mergeCell ref="G45:H45"/>
    <mergeCell ref="G35:G43"/>
    <mergeCell ref="M35:M43"/>
    <mergeCell ref="H38:J38"/>
    <mergeCell ref="H39:J39"/>
    <mergeCell ref="A7:AB7"/>
    <mergeCell ref="A1:A6"/>
    <mergeCell ref="G1:H1"/>
    <mergeCell ref="G2:H2"/>
    <mergeCell ref="G3:H3"/>
    <mergeCell ref="G4:H4"/>
    <mergeCell ref="G5:H5"/>
    <mergeCell ref="G6:H6"/>
  </mergeCells>
  <printOptions horizontalCentered="1" verticalCentered="1"/>
  <pageMargins left="0.1968503937007874" right="0" top="0" bottom="0" header="0" footer="0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2012-11-14T03:23:58Z</dcterms:created>
  <dcterms:modified xsi:type="dcterms:W3CDTF">2012-12-03T05:12:11Z</dcterms:modified>
  <cp:category/>
  <cp:version/>
  <cp:contentType/>
  <cp:contentStatus/>
</cp:coreProperties>
</file>