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蘆竹.大華101.8.9月菜單" sheetId="1" r:id="rId1"/>
    <sheet name="蘆竹.大華101上1週 " sheetId="2" r:id="rId2"/>
    <sheet name="蘆竹.大華101上2週 " sheetId="3" r:id="rId3"/>
  </sheets>
  <definedNames>
    <definedName name="_xlnm.Print_Area" localSheetId="0">'蘆竹.大華101.8.9月菜單'!$A$1:$O$33</definedName>
    <definedName name="_xlnm.Print_Area" localSheetId="1">'蘆竹.大華101上1週 '!$A$1:$AF$53</definedName>
    <definedName name="_xlnm.Print_Area" localSheetId="2">'蘆竹.大華101上2週 '!$A$1:$AF$53</definedName>
  </definedNames>
  <calcPr fullCalcOnLoad="1"/>
</workbook>
</file>

<file path=xl/sharedStrings.xml><?xml version="1.0" encoding="utf-8"?>
<sst xmlns="http://schemas.openxmlformats.org/spreadsheetml/2006/main" count="551" uniqueCount="261">
  <si>
    <t>豆漿</t>
  </si>
  <si>
    <t>軒泰食品有限公司</t>
  </si>
  <si>
    <t xml:space="preserve">                   蘆竹.大華   國小</t>
  </si>
  <si>
    <t>101年8.9月菜單</t>
  </si>
  <si>
    <t>日期</t>
  </si>
  <si>
    <t>星期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</si>
  <si>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</si>
  <si>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</si>
  <si>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</si>
  <si>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</si>
  <si>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</si>
  <si>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</si>
  <si>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</si>
  <si>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</si>
  <si>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</si>
  <si>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</t>
  </si>
  <si>
    <t>豆魚肉蛋類</t>
  </si>
  <si>
    <t>奶類</t>
  </si>
  <si>
    <t>油脂類</t>
  </si>
  <si>
    <t>熱量(kcal)</t>
  </si>
  <si>
    <t>8/30</t>
  </si>
  <si>
    <t>四</t>
  </si>
  <si>
    <r>
      <t>米飯</t>
    </r>
  </si>
  <si>
    <t>糖醋雞丁</t>
  </si>
  <si>
    <t>碎脯蛋</t>
  </si>
  <si>
    <t>時蔬</t>
  </si>
  <si>
    <t>青木瓜大骨湯</t>
  </si>
  <si>
    <t>豆漿</t>
  </si>
  <si>
    <t>8/31</t>
  </si>
  <si>
    <t>五</t>
  </si>
  <si>
    <t>五穀飯</t>
  </si>
  <si>
    <t>薑汁豆芽燒肉</t>
  </si>
  <si>
    <t>黃瓜什錦</t>
  </si>
  <si>
    <t>田園蔬菜湯</t>
  </si>
  <si>
    <t>水果</t>
  </si>
  <si>
    <t>9/3</t>
  </si>
  <si>
    <t>一</t>
  </si>
  <si>
    <t>糙米飯</t>
  </si>
  <si>
    <t>香菇瓜仔肉</t>
  </si>
  <si>
    <t xml:space="preserve">玉米四色 </t>
  </si>
  <si>
    <t>酸菜粉絲湯</t>
  </si>
  <si>
    <t>乳品</t>
  </si>
  <si>
    <t>9/4</t>
  </si>
  <si>
    <t>二</t>
  </si>
  <si>
    <t>米飯</t>
  </si>
  <si>
    <t>鼓汁排骨</t>
  </si>
  <si>
    <t>酸辣豆腐</t>
  </si>
  <si>
    <t>海芽蛋花湯</t>
  </si>
  <si>
    <t>9/5</t>
  </si>
  <si>
    <t>三</t>
  </si>
  <si>
    <t>特餐</t>
  </si>
  <si>
    <t>黑胡椒炒麵+滷味拼盤+時蔬+元氣湯</t>
  </si>
  <si>
    <t>9/6</t>
  </si>
  <si>
    <t>梅菜蒸魚</t>
  </si>
  <si>
    <t>三色南瓜</t>
  </si>
  <si>
    <t>四喜甜湯</t>
  </si>
  <si>
    <t>9/7</t>
  </si>
  <si>
    <t>胚芽飯</t>
  </si>
  <si>
    <t>豆乳雞</t>
  </si>
  <si>
    <t>燒蘿蔔海結</t>
  </si>
  <si>
    <t>冬瓜大骨湯</t>
  </si>
  <si>
    <t>9/10</t>
  </si>
  <si>
    <t>蠔油素雞丁</t>
  </si>
  <si>
    <t>芝香蒸蛋</t>
  </si>
  <si>
    <t>黃瓜湯</t>
  </si>
  <si>
    <t xml:space="preserve">9/11 </t>
  </si>
  <si>
    <t>沙茶肉片</t>
  </si>
  <si>
    <t>芹香什錦</t>
  </si>
  <si>
    <t>酸辣湯</t>
  </si>
  <si>
    <t>9/12</t>
  </si>
  <si>
    <t>炒米粉+關東煮+時蔬+三絲蛋花湯</t>
  </si>
  <si>
    <t>9/13</t>
  </si>
  <si>
    <t xml:space="preserve">米飯 </t>
  </si>
  <si>
    <t>柳葉魚</t>
  </si>
  <si>
    <t>麻婆豆腐</t>
  </si>
  <si>
    <t>綠豆QQ湯</t>
  </si>
  <si>
    <t>9/14</t>
  </si>
  <si>
    <t>紫米飯</t>
  </si>
  <si>
    <t>味噌大根燒雞</t>
  </si>
  <si>
    <t>金銀蛋絲瓜</t>
  </si>
  <si>
    <t>黃豆芽海帶湯</t>
  </si>
  <si>
    <t>9/17</t>
  </si>
  <si>
    <t>三色花生麵筋</t>
  </si>
  <si>
    <t>五味干絲</t>
  </si>
  <si>
    <t>刈薯蛋花湯</t>
  </si>
  <si>
    <t>9/18</t>
  </si>
  <si>
    <t>冬菜滷豬腳</t>
  </si>
  <si>
    <t>奶香洋芋</t>
  </si>
  <si>
    <t>扁蒲大骨湯</t>
  </si>
  <si>
    <t>9/19</t>
  </si>
  <si>
    <t>香菇芋頭雜糧粥+滷蛋+時蔬+小饅頭</t>
  </si>
  <si>
    <t>9/20</t>
  </si>
  <si>
    <t>香酥魚</t>
  </si>
  <si>
    <t>蔥燒豆腐</t>
  </si>
  <si>
    <t>玉米濃湯</t>
  </si>
  <si>
    <t>9/21</t>
  </si>
  <si>
    <t>芝麻飯</t>
  </si>
  <si>
    <t>三杯雞丁</t>
  </si>
  <si>
    <t>白菜河粉</t>
  </si>
  <si>
    <t>冬瓜薏仁湯</t>
  </si>
  <si>
    <t>9/24</t>
  </si>
  <si>
    <t>滷豆包</t>
  </si>
  <si>
    <t>咖哩鮮蔬</t>
  </si>
  <si>
    <t>牛蒡養生湯</t>
  </si>
  <si>
    <t>9/25</t>
  </si>
  <si>
    <t xml:space="preserve">茄汁鯖魚 </t>
  </si>
  <si>
    <t>醬爆干丁</t>
  </si>
  <si>
    <t>蘿蔔玉米湯</t>
  </si>
  <si>
    <t>9/26</t>
  </si>
  <si>
    <r>
      <t>炒板條</t>
    </r>
    <r>
      <rPr>
        <sz val="16"/>
        <rFont val="Times New Roman"/>
        <family val="1"/>
      </rPr>
      <t>+</t>
    </r>
    <r>
      <rPr>
        <sz val="16"/>
        <rFont val="標楷體"/>
        <family val="4"/>
      </rPr>
      <t>芹香福州丸</t>
    </r>
    <r>
      <rPr>
        <sz val="16"/>
        <rFont val="Times New Roman"/>
        <family val="1"/>
      </rPr>
      <t>+</t>
    </r>
    <r>
      <rPr>
        <sz val="16"/>
        <rFont val="標楷體"/>
        <family val="4"/>
      </rPr>
      <t>青菜</t>
    </r>
    <r>
      <rPr>
        <sz val="16"/>
        <rFont val="Times New Roman"/>
        <family val="1"/>
      </rPr>
      <t>+</t>
    </r>
    <r>
      <rPr>
        <sz val="16"/>
        <rFont val="標楷體"/>
        <family val="4"/>
      </rPr>
      <t>酸菜豬血湯</t>
    </r>
  </si>
  <si>
    <t>9/27</t>
  </si>
  <si>
    <t>照燒雞丁</t>
  </si>
  <si>
    <t>洋蔥炒蛋</t>
  </si>
  <si>
    <t>花豆麥片湯</t>
  </si>
  <si>
    <t>9/28</t>
  </si>
  <si>
    <t>南瓜飯</t>
  </si>
  <si>
    <t>黑胡椒豬柳</t>
  </si>
  <si>
    <t>什菇燴冬瓜</t>
  </si>
  <si>
    <t>味噌湯</t>
  </si>
  <si>
    <t>安全、衛生、符合政府規定</t>
  </si>
  <si>
    <t>產品責任險五千萬元整</t>
  </si>
  <si>
    <t>公司地址：桃園縣平鎮市民族路雙連三段37-2號</t>
  </si>
  <si>
    <r>
      <t>電話</t>
    </r>
    <r>
      <rPr>
        <sz val="12"/>
        <rFont val="Times New Roman"/>
        <family val="1"/>
      </rPr>
      <t>:03-4200919</t>
    </r>
  </si>
  <si>
    <t>本週供應人數</t>
  </si>
  <si>
    <t>學校</t>
  </si>
  <si>
    <t>葷食</t>
  </si>
  <si>
    <t>素食</t>
  </si>
  <si>
    <t>人數總計</t>
  </si>
  <si>
    <t>小計</t>
  </si>
  <si>
    <t>一週乾料訂貨</t>
  </si>
  <si>
    <t>米食</t>
  </si>
  <si>
    <t>合計</t>
  </si>
  <si>
    <t>特餐</t>
  </si>
  <si>
    <t>用餐人數</t>
  </si>
  <si>
    <t>食材</t>
  </si>
  <si>
    <t>單量(g)</t>
  </si>
  <si>
    <t>數量(kg)</t>
  </si>
  <si>
    <t>預估單價</t>
  </si>
  <si>
    <t>糙米</t>
  </si>
  <si>
    <t>黑胡椒炒麵</t>
  </si>
  <si>
    <t>小烏龍麵</t>
  </si>
  <si>
    <t>胚芽飯</t>
  </si>
  <si>
    <t>胚芽米(先送)</t>
  </si>
  <si>
    <t>絞肉</t>
  </si>
  <si>
    <t>環保蔬食餐</t>
  </si>
  <si>
    <t>洋蔥去皮</t>
  </si>
  <si>
    <t>香菇瓜仔肉</t>
  </si>
  <si>
    <t>香菇絲</t>
  </si>
  <si>
    <t>鼓汁排骨</t>
  </si>
  <si>
    <t>肉丁</t>
  </si>
  <si>
    <t>三色丁</t>
  </si>
  <si>
    <t>梅菜蒸魚</t>
  </si>
  <si>
    <t>魚丁</t>
  </si>
  <si>
    <t>豆乳雞</t>
  </si>
  <si>
    <t>雞丁</t>
  </si>
  <si>
    <t>絞花瓜</t>
  </si>
  <si>
    <t>排骨丁</t>
  </si>
  <si>
    <t>紅蘿蔔絲</t>
  </si>
  <si>
    <t>梅干菜(先送)</t>
  </si>
  <si>
    <t>刈薯去皮</t>
  </si>
  <si>
    <t>碎絞豆干丁</t>
  </si>
  <si>
    <t>黑豆鼓</t>
  </si>
  <si>
    <t>木耳絲</t>
  </si>
  <si>
    <t>薑末</t>
  </si>
  <si>
    <t>豆腐乳850g</t>
  </si>
  <si>
    <t>小麵輪(先送)</t>
  </si>
  <si>
    <t>黑胡椒粒600g</t>
  </si>
  <si>
    <t>蒜末</t>
  </si>
  <si>
    <t>青椒</t>
  </si>
  <si>
    <t>玉米四色</t>
  </si>
  <si>
    <t>玉米粒</t>
  </si>
  <si>
    <t>酸辣豆腐</t>
  </si>
  <si>
    <t>豆腐2k</t>
  </si>
  <si>
    <t>滷味拼盤</t>
  </si>
  <si>
    <t>四分干丁</t>
  </si>
  <si>
    <t>三色南瓜</t>
  </si>
  <si>
    <t>南瓜</t>
  </si>
  <si>
    <t>燒蘿蔔海結</t>
  </si>
  <si>
    <t>白蘿蔔去皮</t>
  </si>
  <si>
    <t>毛豆片</t>
  </si>
  <si>
    <t>小香魚輪</t>
  </si>
  <si>
    <t>紅蘿蔔</t>
  </si>
  <si>
    <t>紅蘿蔔丁</t>
  </si>
  <si>
    <t>紅蘿蔔小丁</t>
  </si>
  <si>
    <t>豬血</t>
  </si>
  <si>
    <t>蒜泥</t>
  </si>
  <si>
    <t>青豆仁</t>
  </si>
  <si>
    <t>海帶結</t>
  </si>
  <si>
    <t>脆筍片</t>
  </si>
  <si>
    <t>薑片</t>
  </si>
  <si>
    <t>蒜仁</t>
  </si>
  <si>
    <t>紅蘿蔔片</t>
  </si>
  <si>
    <t>青菜</t>
  </si>
  <si>
    <t>大白菜</t>
  </si>
  <si>
    <t>高麗菜</t>
  </si>
  <si>
    <t>四季豆(冷凍)</t>
  </si>
  <si>
    <t>韭菜</t>
  </si>
  <si>
    <t>綠豆芽</t>
  </si>
  <si>
    <t>青菜豆腐</t>
  </si>
  <si>
    <t>酸菜心絲</t>
  </si>
  <si>
    <t>海芽蛋花湯</t>
  </si>
  <si>
    <t>乾海芽</t>
  </si>
  <si>
    <t>元氣湯</t>
  </si>
  <si>
    <t>大蕃茄</t>
  </si>
  <si>
    <t>四喜甜湯</t>
  </si>
  <si>
    <t>綠豆</t>
  </si>
  <si>
    <t>冬瓜大骨湯</t>
  </si>
  <si>
    <t>冬瓜去皮</t>
  </si>
  <si>
    <t>冬粉</t>
  </si>
  <si>
    <t>洗選蛋</t>
  </si>
  <si>
    <t>馬鈴薯去皮</t>
  </si>
  <si>
    <t>麥片</t>
  </si>
  <si>
    <t>大骨</t>
  </si>
  <si>
    <t>薑絲</t>
  </si>
  <si>
    <t>黃豆芽</t>
  </si>
  <si>
    <t>花豆(先送)</t>
  </si>
  <si>
    <t>雪蓮子(先送)</t>
  </si>
  <si>
    <t>二砂</t>
  </si>
  <si>
    <t>熱量</t>
  </si>
  <si>
    <t>全穀根莖類</t>
  </si>
  <si>
    <t>蔬菜類</t>
  </si>
  <si>
    <t>水果類</t>
  </si>
  <si>
    <t>豆魚肉蛋類</t>
  </si>
  <si>
    <t>油脂類</t>
  </si>
  <si>
    <t>表單設計：軒泰食品                單位主廚:                                         午餐秘書:                                         主任:                                            校長:</t>
  </si>
  <si>
    <t>白飯</t>
  </si>
  <si>
    <t>五穀飯</t>
  </si>
  <si>
    <t>五穀米(先送)</t>
  </si>
  <si>
    <t>糖醋雞丁</t>
  </si>
  <si>
    <t>薑汁豆芽燒肉</t>
  </si>
  <si>
    <t>肉片</t>
  </si>
  <si>
    <t>西芹</t>
  </si>
  <si>
    <t>鳳梨罐600g</t>
  </si>
  <si>
    <t>蕃茄醬</t>
  </si>
  <si>
    <t>菜脯蛋</t>
  </si>
  <si>
    <t>黃瓜什錦</t>
  </si>
  <si>
    <t>貢丸片</t>
  </si>
  <si>
    <t>碎菜脯</t>
  </si>
  <si>
    <t>麵筋泡</t>
  </si>
  <si>
    <t>大黃瓜去皮</t>
  </si>
  <si>
    <t>小木耳</t>
  </si>
  <si>
    <t>青木瓜大骨湯</t>
  </si>
  <si>
    <t>青木瓜去皮</t>
  </si>
  <si>
    <t>田園蔬菜湯</t>
  </si>
  <si>
    <t>雞架</t>
  </si>
  <si>
    <t>水果(份)</t>
  </si>
  <si>
    <r>
      <t>蔬菜為預先排定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受天氣及採收期等因素影響</t>
    </r>
    <r>
      <rPr>
        <b/>
        <i/>
        <sz val="22"/>
        <color indexed="10"/>
        <rFont val="Times New Roman"/>
        <family val="1"/>
      </rPr>
      <t>.</t>
    </r>
    <r>
      <rPr>
        <b/>
        <i/>
        <sz val="22"/>
        <color indexed="10"/>
        <rFont val="標楷體"/>
        <family val="4"/>
      </rPr>
      <t>若有調動敬請見諒</t>
    </r>
  </si>
  <si>
    <t>糙米飯</t>
  </si>
  <si>
    <t>豆漿1.8k</t>
  </si>
  <si>
    <t>蘆竹.大華國民小學101學年度第上學期第一週午餐食譜設計表</t>
  </si>
  <si>
    <t>蘆竹.大華國民小學101學年度第上學期第二週午餐食譜設計表</t>
  </si>
  <si>
    <t>黃豆(廠內泡好)</t>
  </si>
  <si>
    <t>拜拜水果(三種)</t>
  </si>
  <si>
    <t>金紙</t>
  </si>
  <si>
    <t>金香</t>
  </si>
  <si>
    <t>蠟燭(防風.短胖)</t>
  </si>
  <si>
    <t>8/30早上8:40拜拜</t>
  </si>
  <si>
    <t>養樂多優酪乳</t>
  </si>
  <si>
    <t>水果</t>
  </si>
  <si>
    <t>白花菜(冷凍)</t>
  </si>
  <si>
    <t>青花菜(冷凍)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</si>
</sst>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&quot;\(&quot;一&quot;\)"/>
    <numFmt numFmtId="187" formatCode="m&quot;月&quot;d&quot;日&quot;\(&quot;二&quot;\)"/>
    <numFmt numFmtId="188" formatCode="m&quot;月&quot;d&quot;日&quot;\(&quot;三&quot;\)"/>
    <numFmt numFmtId="189" formatCode="m&quot;月&quot;d&quot;日&quot;\(&quot;四&quot;\)"/>
    <numFmt numFmtId="190" formatCode="m&quot;月&quot;d&quot;日&quot;\(&quot;五&quot;\)"/>
    <numFmt numFmtId="191" formatCode="#&quot;g&quot;"/>
    <numFmt numFmtId="192" formatCode="#&quot;kcal&quot;"/>
    <numFmt numFmtId="193" formatCode="#&quot;個&quot;"/>
    <numFmt numFmtId="194" formatCode="m&quot;月&quot;d&quot;日&quot;\(&quot;六&quot;\)"/>
    <numFmt numFmtId="195" formatCode="m/d;@"/>
    <numFmt numFmtId="196" formatCode="#&quot;人/個&quot;"/>
    <numFmt numFmtId="197" formatCode="0.00_);[Red]\(0.00\)"/>
    <numFmt numFmtId="198" formatCode="0.00_ "/>
    <numFmt numFmtId="199" formatCode="0_ "/>
    <numFmt numFmtId="200" formatCode="m&quot;月&quot;d&quot;日(一)&quot;"/>
    <numFmt numFmtId="201" formatCode="m&quot;月&quot;d&quot;日(二)&quot;"/>
    <numFmt numFmtId="202" formatCode="m&quot;月&quot;d&quot;日(三)&quot;"/>
    <numFmt numFmtId="203" formatCode="m&quot;月&quot;d&quot;日(四)&quot;"/>
    <numFmt numFmtId="204" formatCode="###&quot;大卡&quot;"/>
    <numFmt numFmtId="205" formatCode="m&quot;月&quot;d&quot;日(五)&quot;"/>
    <numFmt numFmtId="206" formatCode="#,###&quot;份&quot;"/>
    <numFmt numFmtId="207" formatCode="#,###&quot;板&quot;"/>
    <numFmt numFmtId="208" formatCode="#,###&quot;桶&quot;"/>
    <numFmt numFmtId="209" formatCode="#,###&quot;罐&quot;"/>
    <numFmt numFmtId="210" formatCode="#,###&quot;人&quot;"/>
    <numFmt numFmtId="211" formatCode="#,###&quot;盒&quot;"/>
    <numFmt numFmtId="212" formatCode="#,###&quot;包&quot;"/>
    <numFmt numFmtId="213" formatCode="#,###.0&quot;份&quot;"/>
    <numFmt numFmtId="214" formatCode="#,###&quot;個&quot;"/>
    <numFmt numFmtId="215" formatCode="####&quot;個&quot;"/>
    <numFmt numFmtId="216" formatCode="#,###&quot;件&quot;"/>
    <numFmt numFmtId="217" formatCode="#,###.0&quot;板&quot;"/>
    <numFmt numFmtId="218" formatCode="#,###&quot;條&quot;"/>
    <numFmt numFmtId="219" formatCode="#,###&quot;對&quot;"/>
  </numFmts>
  <fonts count="71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i/>
      <sz val="24"/>
      <name val="標楷體"/>
      <family val="4"/>
    </font>
    <font>
      <i/>
      <sz val="16"/>
      <name val="新細明體"/>
      <family val="1"/>
    </font>
    <font>
      <i/>
      <sz val="16"/>
      <name val="標楷體"/>
      <family val="4"/>
    </font>
    <font>
      <sz val="8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12"/>
      <name val="標楷體"/>
      <family val="4"/>
    </font>
    <font>
      <sz val="12"/>
      <color indexed="8"/>
      <name val="新細明體"/>
      <family val="1"/>
    </font>
    <font>
      <sz val="14"/>
      <color indexed="8"/>
      <name val="華康POP1體W5"/>
      <family val="5"/>
    </font>
    <font>
      <sz val="16"/>
      <color indexed="17"/>
      <name val="標楷體"/>
      <family val="4"/>
    </font>
    <font>
      <sz val="12"/>
      <color indexed="8"/>
      <name val="Times New Roman"/>
      <family val="1"/>
    </font>
    <font>
      <sz val="16"/>
      <color indexed="10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12"/>
      <name val="標楷體"/>
      <family val="4"/>
    </font>
    <font>
      <i/>
      <sz val="12"/>
      <name val="標楷體"/>
      <family val="4"/>
    </font>
    <font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b/>
      <sz val="24"/>
      <name val="標楷體"/>
      <family val="4"/>
    </font>
    <font>
      <b/>
      <sz val="17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標楷體"/>
      <family val="4"/>
    </font>
    <font>
      <sz val="17"/>
      <name val="標楷體"/>
      <family val="4"/>
    </font>
    <font>
      <sz val="17"/>
      <name val="新細明體"/>
      <family val="1"/>
    </font>
    <font>
      <sz val="17"/>
      <color indexed="9"/>
      <name val="標楷體"/>
      <family val="4"/>
    </font>
    <font>
      <sz val="17"/>
      <color indexed="8"/>
      <name val="標楷體"/>
      <family val="4"/>
    </font>
    <font>
      <sz val="26"/>
      <color indexed="10"/>
      <name val="新細明體"/>
      <family val="1"/>
    </font>
    <font>
      <sz val="17"/>
      <color indexed="8"/>
      <name val="新細明體"/>
      <family val="1"/>
    </font>
    <font>
      <i/>
      <sz val="11"/>
      <name val="標楷體"/>
      <family val="4"/>
    </font>
    <font>
      <sz val="17"/>
      <color indexed="12"/>
      <name val="標楷體"/>
      <family val="4"/>
    </font>
    <font>
      <sz val="17"/>
      <color indexed="10"/>
      <name val="標楷體"/>
      <family val="4"/>
    </font>
    <font>
      <sz val="14"/>
      <color indexed="10"/>
      <name val="標楷體"/>
      <family val="4"/>
    </font>
    <font>
      <b/>
      <sz val="17"/>
      <color indexed="10"/>
      <name val="標楷體"/>
      <family val="4"/>
    </font>
    <font>
      <sz val="17"/>
      <color indexed="8"/>
      <name val="Times New Roman"/>
      <family val="1"/>
    </font>
    <font>
      <sz val="17"/>
      <color indexed="20"/>
      <name val="新細明體"/>
      <family val="1"/>
    </font>
    <font>
      <sz val="17"/>
      <name val="Times New Roman"/>
      <family val="1"/>
    </font>
    <font>
      <sz val="20"/>
      <name val="標楷體"/>
      <family val="4"/>
    </font>
    <font>
      <i/>
      <sz val="22"/>
      <name val="標楷體"/>
      <family val="4"/>
    </font>
    <font>
      <b/>
      <i/>
      <sz val="22"/>
      <color indexed="10"/>
      <name val="Times New Roman"/>
      <family val="1"/>
    </font>
    <font>
      <b/>
      <i/>
      <sz val="22"/>
      <color indexed="10"/>
      <name val="標楷體"/>
      <family val="4"/>
    </font>
    <font>
      <b/>
      <i/>
      <sz val="22"/>
      <color indexed="8"/>
      <name val="標楷體"/>
      <family val="4"/>
    </font>
    <font>
      <i/>
      <sz val="22"/>
      <color indexed="1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17" borderId="8" applyNumberFormat="0" applyAlignment="0" applyProtection="0"/>
    <xf numFmtId="0" fontId="38" fillId="23" borderId="9" applyNumberFormat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/>
    </xf>
    <xf numFmtId="49" fontId="10" fillId="0" borderId="12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3" fillId="24" borderId="16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shrinkToFit="1"/>
    </xf>
    <xf numFmtId="0" fontId="13" fillId="4" borderId="18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2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22" fillId="0" borderId="13" xfId="0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20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5" fillId="0" borderId="20" xfId="39" applyFont="1" applyFill="1" applyBorder="1" applyAlignment="1">
      <alignment horizontal="center" vertical="center" shrinkToFit="1"/>
      <protection/>
    </xf>
    <xf numFmtId="0" fontId="48" fillId="0" borderId="28" xfId="0" applyFont="1" applyFill="1" applyBorder="1" applyAlignment="1">
      <alignment horizontal="left" vertical="center"/>
    </xf>
    <xf numFmtId="208" fontId="48" fillId="0" borderId="29" xfId="0" applyNumberFormat="1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43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50" fillId="0" borderId="13" xfId="0" applyFont="1" applyFill="1" applyBorder="1" applyAlignment="1">
      <alignment horizontal="center" vertical="center" shrinkToFit="1"/>
    </xf>
    <xf numFmtId="0" fontId="12" fillId="0" borderId="20" xfId="39" applyFont="1" applyFill="1" applyBorder="1" applyAlignment="1">
      <alignment horizontal="center" vertical="center" shrinkToFit="1"/>
      <protection/>
    </xf>
    <xf numFmtId="0" fontId="50" fillId="0" borderId="20" xfId="39" applyFont="1" applyFill="1" applyBorder="1" applyAlignment="1">
      <alignment horizontal="center" vertical="center" shrinkToFit="1"/>
      <protection/>
    </xf>
    <xf numFmtId="0" fontId="43" fillId="0" borderId="20" xfId="39" applyFont="1" applyFill="1" applyBorder="1" applyAlignment="1">
      <alignment horizontal="center" vertical="center" shrinkToFit="1"/>
      <protection/>
    </xf>
    <xf numFmtId="0" fontId="43" fillId="0" borderId="27" xfId="39" applyFont="1" applyFill="1" applyBorder="1" applyAlignment="1">
      <alignment horizontal="center" vertical="center" shrinkToFit="1"/>
      <protection/>
    </xf>
    <xf numFmtId="0" fontId="48" fillId="0" borderId="19" xfId="0" applyFont="1" applyFill="1" applyBorder="1" applyAlignment="1">
      <alignment horizontal="left" vertical="center"/>
    </xf>
    <xf numFmtId="216" fontId="48" fillId="0" borderId="29" xfId="0" applyNumberFormat="1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horizontal="left" vertical="center" shrinkToFit="1"/>
    </xf>
    <xf numFmtId="0" fontId="51" fillId="0" borderId="13" xfId="0" applyFont="1" applyFill="1" applyBorder="1" applyAlignment="1">
      <alignment horizontal="center" vertical="center" shrinkToFit="1"/>
    </xf>
    <xf numFmtId="177" fontId="13" fillId="0" borderId="30" xfId="0" applyNumberFormat="1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 shrinkToFit="1"/>
    </xf>
    <xf numFmtId="0" fontId="51" fillId="0" borderId="20" xfId="0" applyFont="1" applyBorder="1" applyAlignment="1">
      <alignment horizontal="left" shrinkToFit="1"/>
    </xf>
    <xf numFmtId="0" fontId="51" fillId="0" borderId="20" xfId="0" applyFont="1" applyBorder="1" applyAlignment="1">
      <alignment horizontal="center" shrinkToFit="1"/>
    </xf>
    <xf numFmtId="177" fontId="13" fillId="0" borderId="32" xfId="0" applyNumberFormat="1" applyFont="1" applyFill="1" applyBorder="1" applyAlignment="1">
      <alignment horizontal="center" vertical="center" shrinkToFit="1"/>
    </xf>
    <xf numFmtId="0" fontId="52" fillId="0" borderId="25" xfId="0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left" vertical="center" shrinkToFit="1"/>
    </xf>
    <xf numFmtId="0" fontId="52" fillId="0" borderId="25" xfId="39" applyFont="1" applyFill="1" applyBorder="1" applyAlignment="1">
      <alignment horizontal="center" vertical="center" shrinkToFit="1"/>
      <protection/>
    </xf>
    <xf numFmtId="0" fontId="52" fillId="0" borderId="27" xfId="39" applyFont="1" applyFill="1" applyBorder="1" applyAlignment="1">
      <alignment horizontal="center" vertical="center" shrinkToFit="1"/>
      <protection/>
    </xf>
    <xf numFmtId="0" fontId="53" fillId="0" borderId="33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54" fillId="0" borderId="13" xfId="0" applyFont="1" applyFill="1" applyBorder="1" applyAlignment="1">
      <alignment horizontal="left" vertical="center" shrinkToFit="1"/>
    </xf>
    <xf numFmtId="0" fontId="55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5" fillId="0" borderId="20" xfId="0" applyFont="1" applyFill="1" applyBorder="1" applyAlignment="1">
      <alignment vertical="center" shrinkToFit="1" readingOrder="1"/>
    </xf>
    <xf numFmtId="0" fontId="51" fillId="0" borderId="20" xfId="0" applyFont="1" applyFill="1" applyBorder="1" applyAlignment="1">
      <alignment horizontal="center" vertical="center" shrinkToFit="1" readingOrder="1"/>
    </xf>
    <xf numFmtId="199" fontId="13" fillId="0" borderId="30" xfId="0" applyNumberFormat="1" applyFont="1" applyFill="1" applyBorder="1" applyAlignment="1">
      <alignment horizontal="center" vertical="center" shrinkToFit="1"/>
    </xf>
    <xf numFmtId="199" fontId="13" fillId="0" borderId="13" xfId="0" applyNumberFormat="1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shrinkToFit="1" readingOrder="1"/>
    </xf>
    <xf numFmtId="199" fontId="13" fillId="0" borderId="32" xfId="0" applyNumberFormat="1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vertical="center" shrinkToFit="1" readingOrder="1"/>
    </xf>
    <xf numFmtId="0" fontId="51" fillId="0" borderId="13" xfId="0" applyFont="1" applyFill="1" applyBorder="1" applyAlignment="1">
      <alignment horizontal="center" vertical="center" shrinkToFit="1" readingOrder="1"/>
    </xf>
    <xf numFmtId="0" fontId="52" fillId="0" borderId="20" xfId="39" applyFont="1" applyFill="1" applyBorder="1" applyAlignment="1">
      <alignment horizontal="center" vertical="center" shrinkToFit="1"/>
      <protection/>
    </xf>
    <xf numFmtId="0" fontId="45" fillId="0" borderId="13" xfId="39" applyFont="1" applyFill="1" applyBorder="1" applyAlignment="1">
      <alignment vertical="center" shrinkToFit="1" readingOrder="1"/>
      <protection/>
    </xf>
    <xf numFmtId="0" fontId="48" fillId="0" borderId="34" xfId="0" applyFont="1" applyFill="1" applyBorder="1" applyAlignment="1">
      <alignment horizontal="left" vertical="center" shrinkToFit="1"/>
    </xf>
    <xf numFmtId="0" fontId="51" fillId="0" borderId="18" xfId="0" applyFont="1" applyBorder="1" applyAlignment="1">
      <alignment horizontal="left" shrinkToFit="1"/>
    </xf>
    <xf numFmtId="0" fontId="51" fillId="0" borderId="35" xfId="0" applyFont="1" applyBorder="1" applyAlignment="1">
      <alignment horizontal="center" shrinkToFit="1"/>
    </xf>
    <xf numFmtId="0" fontId="51" fillId="0" borderId="31" xfId="0" applyFont="1" applyBorder="1" applyAlignment="1">
      <alignment horizontal="left" shrinkToFit="1"/>
    </xf>
    <xf numFmtId="0" fontId="51" fillId="0" borderId="20" xfId="0" applyFont="1" applyFill="1" applyBorder="1" applyAlignment="1">
      <alignment horizontal="left" vertical="center"/>
    </xf>
    <xf numFmtId="0" fontId="51" fillId="0" borderId="36" xfId="0" applyFont="1" applyBorder="1" applyAlignment="1">
      <alignment horizontal="center" shrinkToFit="1"/>
    </xf>
    <xf numFmtId="0" fontId="57" fillId="0" borderId="37" xfId="0" applyFont="1" applyBorder="1" applyAlignment="1">
      <alignment horizontal="center" shrinkToFit="1"/>
    </xf>
    <xf numFmtId="0" fontId="13" fillId="0" borderId="38" xfId="0" applyFont="1" applyFill="1" applyBorder="1" applyAlignment="1">
      <alignment horizontal="left" vertical="center"/>
    </xf>
    <xf numFmtId="211" fontId="48" fillId="0" borderId="29" xfId="0" applyNumberFormat="1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horizontal="left" vertical="center"/>
    </xf>
    <xf numFmtId="0" fontId="51" fillId="0" borderId="31" xfId="0" applyFont="1" applyBorder="1" applyAlignment="1">
      <alignment horizontal="center" shrinkToFit="1"/>
    </xf>
    <xf numFmtId="0" fontId="57" fillId="0" borderId="31" xfId="0" applyFont="1" applyBorder="1" applyAlignment="1">
      <alignment horizontal="center" shrinkToFit="1"/>
    </xf>
    <xf numFmtId="212" fontId="48" fillId="0" borderId="29" xfId="0" applyNumberFormat="1" applyFont="1" applyFill="1" applyBorder="1" applyAlignment="1">
      <alignment horizontal="center" vertical="center" shrinkToFit="1"/>
    </xf>
    <xf numFmtId="0" fontId="51" fillId="0" borderId="39" xfId="0" applyFont="1" applyBorder="1" applyAlignment="1">
      <alignment horizontal="left" shrinkToFit="1"/>
    </xf>
    <xf numFmtId="209" fontId="48" fillId="0" borderId="29" xfId="0" applyNumberFormat="1" applyFont="1" applyFill="1" applyBorder="1" applyAlignment="1">
      <alignment horizontal="center" vertical="center" shrinkToFit="1"/>
    </xf>
    <xf numFmtId="0" fontId="51" fillId="0" borderId="25" xfId="0" applyFont="1" applyBorder="1" applyAlignment="1">
      <alignment horizontal="left" shrinkToFit="1"/>
    </xf>
    <xf numFmtId="0" fontId="52" fillId="0" borderId="27" xfId="0" applyFont="1" applyFill="1" applyBorder="1" applyAlignment="1">
      <alignment horizontal="center" vertical="center" shrinkToFit="1"/>
    </xf>
    <xf numFmtId="0" fontId="51" fillId="11" borderId="20" xfId="0" applyFont="1" applyFill="1" applyBorder="1" applyAlignment="1">
      <alignment horizontal="left" shrinkToFit="1"/>
    </xf>
    <xf numFmtId="0" fontId="51" fillId="0" borderId="26" xfId="0" applyFont="1" applyFill="1" applyBorder="1" applyAlignment="1">
      <alignment horizontal="center" shrinkToFit="1"/>
    </xf>
    <xf numFmtId="0" fontId="58" fillId="0" borderId="20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177" fontId="14" fillId="0" borderId="30" xfId="0" applyNumberFormat="1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209" fontId="13" fillId="0" borderId="30" xfId="0" applyNumberFormat="1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vertical="center"/>
    </xf>
    <xf numFmtId="177" fontId="59" fillId="0" borderId="20" xfId="0" applyNumberFormat="1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left" vertical="center"/>
    </xf>
    <xf numFmtId="0" fontId="59" fillId="0" borderId="20" xfId="0" applyFont="1" applyFill="1" applyBorder="1" applyAlignment="1">
      <alignment horizontal="center" vertical="center"/>
    </xf>
    <xf numFmtId="206" fontId="59" fillId="0" borderId="20" xfId="0" applyNumberFormat="1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 shrinkToFit="1"/>
    </xf>
    <xf numFmtId="0" fontId="54" fillId="11" borderId="20" xfId="0" applyFont="1" applyFill="1" applyBorder="1" applyAlignment="1">
      <alignment horizontal="left" vertical="center" shrinkToFit="1"/>
    </xf>
    <xf numFmtId="0" fontId="59" fillId="0" borderId="20" xfId="0" applyFont="1" applyFill="1" applyBorder="1" applyAlignment="1">
      <alignment horizontal="center" vertical="center" shrinkToFit="1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 shrinkToFit="1"/>
    </xf>
    <xf numFmtId="0" fontId="59" fillId="0" borderId="41" xfId="0" applyFont="1" applyFill="1" applyBorder="1" applyAlignment="1">
      <alignment horizontal="center" vertical="center" shrinkToFit="1"/>
    </xf>
    <xf numFmtId="177" fontId="59" fillId="0" borderId="18" xfId="0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59" fillId="0" borderId="18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177" fontId="19" fillId="0" borderId="18" xfId="0" applyNumberFormat="1" applyFont="1" applyFill="1" applyBorder="1" applyAlignment="1">
      <alignment horizontal="center" vertical="center" shrinkToFit="1"/>
    </xf>
    <xf numFmtId="199" fontId="61" fillId="0" borderId="20" xfId="0" applyNumberFormat="1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198" fontId="19" fillId="0" borderId="18" xfId="0" applyNumberFormat="1" applyFont="1" applyFill="1" applyBorder="1" applyAlignment="1">
      <alignment horizontal="center" vertical="center" shrinkToFit="1"/>
    </xf>
    <xf numFmtId="199" fontId="61" fillId="0" borderId="27" xfId="0" applyNumberFormat="1" applyFont="1" applyFill="1" applyBorder="1" applyAlignment="1">
      <alignment horizontal="center" vertical="center" shrinkToFit="1"/>
    </xf>
    <xf numFmtId="0" fontId="48" fillId="0" borderId="42" xfId="0" applyFont="1" applyFill="1" applyBorder="1" applyAlignment="1">
      <alignment horizontal="left" vertical="center" shrinkToFit="1"/>
    </xf>
    <xf numFmtId="206" fontId="13" fillId="0" borderId="30" xfId="0" applyNumberFormat="1" applyFont="1" applyFill="1" applyBorder="1" applyAlignment="1">
      <alignment horizontal="center" vertical="center" shrinkToFit="1"/>
    </xf>
    <xf numFmtId="183" fontId="52" fillId="0" borderId="20" xfId="0" applyNumberFormat="1" applyFont="1" applyFill="1" applyBorder="1" applyAlignment="1">
      <alignment horizontal="center" vertical="center" shrinkToFit="1"/>
    </xf>
    <xf numFmtId="183" fontId="52" fillId="0" borderId="27" xfId="0" applyNumberFormat="1" applyFont="1" applyFill="1" applyBorder="1" applyAlignment="1">
      <alignment horizontal="center" vertical="center" shrinkToFit="1"/>
    </xf>
    <xf numFmtId="177" fontId="48" fillId="0" borderId="29" xfId="0" applyNumberFormat="1" applyFont="1" applyFill="1" applyBorder="1" applyAlignment="1">
      <alignment horizontal="center" vertical="center" shrinkToFit="1"/>
    </xf>
    <xf numFmtId="177" fontId="52" fillId="0" borderId="20" xfId="0" applyNumberFormat="1" applyFont="1" applyFill="1" applyBorder="1" applyAlignment="1">
      <alignment horizontal="center" vertical="center" shrinkToFit="1"/>
    </xf>
    <xf numFmtId="177" fontId="52" fillId="0" borderId="27" xfId="0" applyNumberFormat="1" applyFont="1" applyFill="1" applyBorder="1" applyAlignment="1">
      <alignment horizontal="center" vertical="center" shrinkToFit="1"/>
    </xf>
    <xf numFmtId="0" fontId="51" fillId="0" borderId="18" xfId="0" applyFont="1" applyFill="1" applyBorder="1" applyAlignment="1">
      <alignment horizontal="left" shrinkToFit="1"/>
    </xf>
    <xf numFmtId="199" fontId="48" fillId="0" borderId="29" xfId="0" applyNumberFormat="1" applyFont="1" applyFill="1" applyBorder="1" applyAlignment="1">
      <alignment horizontal="center" vertical="center" shrinkToFit="1"/>
    </xf>
    <xf numFmtId="0" fontId="51" fillId="0" borderId="25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center" vertical="center" shrinkToFit="1"/>
    </xf>
    <xf numFmtId="199" fontId="54" fillId="0" borderId="20" xfId="0" applyNumberFormat="1" applyFont="1" applyFill="1" applyBorder="1" applyAlignment="1">
      <alignment horizontal="center" vertical="center" shrinkToFit="1"/>
    </xf>
    <xf numFmtId="0" fontId="51" fillId="0" borderId="13" xfId="39" applyFont="1" applyFill="1" applyBorder="1" applyAlignment="1">
      <alignment vertical="center" shrinkToFit="1"/>
      <protection/>
    </xf>
    <xf numFmtId="0" fontId="51" fillId="0" borderId="13" xfId="39" applyFont="1" applyFill="1" applyBorder="1" applyAlignment="1">
      <alignment horizontal="center" vertical="center" shrinkToFit="1"/>
      <protection/>
    </xf>
    <xf numFmtId="177" fontId="51" fillId="0" borderId="13" xfId="39" applyNumberFormat="1" applyFont="1" applyFill="1" applyBorder="1" applyAlignment="1">
      <alignment horizontal="center" vertical="center" shrinkToFit="1"/>
      <protection/>
    </xf>
    <xf numFmtId="0" fontId="59" fillId="0" borderId="13" xfId="0" applyFont="1" applyFill="1" applyBorder="1" applyAlignment="1">
      <alignment horizontal="left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177" fontId="59" fillId="0" borderId="13" xfId="0" applyNumberFormat="1" applyFont="1" applyFill="1" applyBorder="1" applyAlignment="1">
      <alignment horizontal="center" vertical="center" shrinkToFit="1"/>
    </xf>
    <xf numFmtId="0" fontId="62" fillId="0" borderId="20" xfId="0" applyFont="1" applyFill="1" applyBorder="1" applyAlignment="1">
      <alignment horizontal="center" vertical="center" shrinkToFit="1"/>
    </xf>
    <xf numFmtId="177" fontId="51" fillId="0" borderId="20" xfId="0" applyNumberFormat="1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vertical="center" shrinkToFit="1"/>
    </xf>
    <xf numFmtId="0" fontId="45" fillId="0" borderId="20" xfId="39" applyFont="1" applyFill="1" applyBorder="1" applyAlignment="1">
      <alignment vertical="center" shrinkToFit="1"/>
      <protection/>
    </xf>
    <xf numFmtId="177" fontId="45" fillId="0" borderId="20" xfId="39" applyNumberFormat="1" applyFont="1" applyFill="1" applyBorder="1" applyAlignment="1">
      <alignment horizontal="center" vertical="center" shrinkToFit="1"/>
      <protection/>
    </xf>
    <xf numFmtId="177" fontId="47" fillId="0" borderId="20" xfId="0" applyNumberFormat="1" applyFont="1" applyFill="1" applyBorder="1" applyAlignment="1">
      <alignment horizontal="center" vertical="center" shrinkToFit="1"/>
    </xf>
    <xf numFmtId="198" fontId="61" fillId="0" borderId="25" xfId="0" applyNumberFormat="1" applyFont="1" applyFill="1" applyBorder="1" applyAlignment="1">
      <alignment horizontal="center" vertical="center" shrinkToFit="1"/>
    </xf>
    <xf numFmtId="183" fontId="51" fillId="0" borderId="20" xfId="0" applyNumberFormat="1" applyFont="1" applyFill="1" applyBorder="1" applyAlignment="1">
      <alignment horizontal="center" vertical="center" shrinkToFit="1"/>
    </xf>
    <xf numFmtId="198" fontId="61" fillId="0" borderId="27" xfId="0" applyNumberFormat="1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199" fontId="19" fillId="0" borderId="20" xfId="0" applyNumberFormat="1" applyFont="1" applyFill="1" applyBorder="1" applyAlignment="1">
      <alignment horizontal="center" vertical="center" shrinkToFit="1"/>
    </xf>
    <xf numFmtId="199" fontId="19" fillId="0" borderId="18" xfId="0" applyNumberFormat="1" applyFont="1" applyFill="1" applyBorder="1" applyAlignment="1">
      <alignment horizontal="center" vertical="center" shrinkToFit="1"/>
    </xf>
    <xf numFmtId="0" fontId="51" fillId="0" borderId="20" xfId="0" applyFont="1" applyFill="1" applyBorder="1" applyAlignment="1">
      <alignment vertical="center"/>
    </xf>
    <xf numFmtId="199" fontId="51" fillId="0" borderId="20" xfId="0" applyNumberFormat="1" applyFont="1" applyFill="1" applyBorder="1" applyAlignment="1">
      <alignment horizontal="center" vertical="center" shrinkToFit="1"/>
    </xf>
    <xf numFmtId="0" fontId="54" fillId="0" borderId="20" xfId="39" applyFont="1" applyFill="1" applyBorder="1" applyAlignment="1">
      <alignment vertical="center" shrinkToFit="1"/>
      <protection/>
    </xf>
    <xf numFmtId="0" fontId="54" fillId="0" borderId="20" xfId="39" applyFont="1" applyFill="1" applyBorder="1" applyAlignment="1">
      <alignment horizontal="center" vertical="center" shrinkToFit="1"/>
      <protection/>
    </xf>
    <xf numFmtId="177" fontId="54" fillId="0" borderId="20" xfId="39" applyNumberFormat="1" applyFont="1" applyFill="1" applyBorder="1" applyAlignment="1">
      <alignment horizontal="center" vertical="center" shrinkToFit="1"/>
      <protection/>
    </xf>
    <xf numFmtId="0" fontId="51" fillId="0" borderId="20" xfId="39" applyFont="1" applyFill="1" applyBorder="1" applyAlignment="1">
      <alignment vertical="center" shrinkToFit="1"/>
      <protection/>
    </xf>
    <xf numFmtId="0" fontId="51" fillId="0" borderId="20" xfId="39" applyFont="1" applyFill="1" applyBorder="1" applyAlignment="1">
      <alignment horizontal="center" vertical="center" shrinkToFit="1"/>
      <protection/>
    </xf>
    <xf numFmtId="0" fontId="51" fillId="0" borderId="20" xfId="0" applyNumberFormat="1" applyFont="1" applyFill="1" applyBorder="1" applyAlignment="1">
      <alignment horizontal="left" vertical="center" shrinkToFit="1"/>
    </xf>
    <xf numFmtId="208" fontId="48" fillId="0" borderId="21" xfId="0" applyNumberFormat="1" applyFont="1" applyFill="1" applyBorder="1" applyAlignment="1">
      <alignment horizontal="center" vertical="center" shrinkToFit="1"/>
    </xf>
    <xf numFmtId="198" fontId="59" fillId="0" borderId="13" xfId="0" applyNumberFormat="1" applyFont="1" applyFill="1" applyBorder="1" applyAlignment="1">
      <alignment horizontal="center" vertical="center" shrinkToFit="1"/>
    </xf>
    <xf numFmtId="198" fontId="19" fillId="0" borderId="20" xfId="0" applyNumberFormat="1" applyFont="1" applyFill="1" applyBorder="1" applyAlignment="1">
      <alignment horizontal="center" vertical="center" shrinkToFit="1"/>
    </xf>
    <xf numFmtId="0" fontId="48" fillId="0" borderId="21" xfId="0" applyNumberFormat="1" applyFont="1" applyFill="1" applyBorder="1" applyAlignment="1">
      <alignment horizontal="center" vertical="center" shrinkToFit="1"/>
    </xf>
    <xf numFmtId="0" fontId="51" fillId="0" borderId="20" xfId="0" applyFont="1" applyBorder="1" applyAlignment="1">
      <alignment horizontal="left"/>
    </xf>
    <xf numFmtId="0" fontId="51" fillId="0" borderId="36" xfId="0" applyFont="1" applyBorder="1" applyAlignment="1">
      <alignment horizontal="center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43" xfId="0" applyFont="1" applyBorder="1" applyAlignment="1">
      <alignment horizontal="center" shrinkToFit="1"/>
    </xf>
    <xf numFmtId="0" fontId="51" fillId="0" borderId="43" xfId="0" applyFont="1" applyBorder="1" applyAlignment="1">
      <alignment horizontal="center"/>
    </xf>
    <xf numFmtId="0" fontId="51" fillId="0" borderId="27" xfId="0" applyFont="1" applyFill="1" applyBorder="1" applyAlignment="1">
      <alignment horizontal="center" vertical="center" shrinkToFit="1"/>
    </xf>
    <xf numFmtId="0" fontId="51" fillId="0" borderId="39" xfId="0" applyFont="1" applyBorder="1" applyAlignment="1">
      <alignment horizontal="left"/>
    </xf>
    <xf numFmtId="0" fontId="51" fillId="0" borderId="31" xfId="0" applyFont="1" applyBorder="1" applyAlignment="1">
      <alignment horizontal="center"/>
    </xf>
    <xf numFmtId="0" fontId="63" fillId="0" borderId="20" xfId="0" applyFont="1" applyFill="1" applyBorder="1" applyAlignment="1">
      <alignment horizontal="center" vertical="center" shrinkToFit="1"/>
    </xf>
    <xf numFmtId="0" fontId="48" fillId="0" borderId="44" xfId="0" applyFont="1" applyFill="1" applyBorder="1" applyAlignment="1">
      <alignment horizontal="left" vertical="center" shrinkToFit="1"/>
    </xf>
    <xf numFmtId="0" fontId="51" fillId="0" borderId="39" xfId="0" applyFont="1" applyFill="1" applyBorder="1" applyAlignment="1">
      <alignment horizontal="left" shrinkToFit="1"/>
    </xf>
    <xf numFmtId="0" fontId="48" fillId="0" borderId="45" xfId="0" applyFont="1" applyFill="1" applyBorder="1" applyAlignment="1">
      <alignment vertical="center"/>
    </xf>
    <xf numFmtId="212" fontId="51" fillId="0" borderId="20" xfId="0" applyNumberFormat="1" applyFont="1" applyFill="1" applyBorder="1" applyAlignment="1">
      <alignment horizontal="center" vertical="center" shrinkToFit="1"/>
    </xf>
    <xf numFmtId="0" fontId="57" fillId="0" borderId="39" xfId="0" applyFont="1" applyBorder="1" applyAlignment="1">
      <alignment horizontal="center" shrinkToFit="1"/>
    </xf>
    <xf numFmtId="0" fontId="51" fillId="0" borderId="2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8" fillId="0" borderId="29" xfId="0" applyFont="1" applyFill="1" applyBorder="1" applyAlignment="1">
      <alignment horizontal="center" vertical="center" shrinkToFit="1"/>
    </xf>
    <xf numFmtId="199" fontId="13" fillId="0" borderId="20" xfId="0" applyNumberFormat="1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center" vertical="center"/>
    </xf>
    <xf numFmtId="212" fontId="54" fillId="0" borderId="20" xfId="0" applyNumberFormat="1" applyFont="1" applyFill="1" applyBorder="1" applyAlignment="1">
      <alignment horizontal="center" vertical="center"/>
    </xf>
    <xf numFmtId="199" fontId="13" fillId="0" borderId="0" xfId="0" applyNumberFormat="1" applyFont="1" applyFill="1" applyBorder="1" applyAlignment="1">
      <alignment horizontal="center" vertical="center" shrinkToFit="1"/>
    </xf>
    <xf numFmtId="199" fontId="13" fillId="0" borderId="41" xfId="0" applyNumberFormat="1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vertical="center" shrinkToFit="1"/>
    </xf>
    <xf numFmtId="198" fontId="59" fillId="0" borderId="20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199" fontId="45" fillId="0" borderId="0" xfId="0" applyNumberFormat="1" applyFont="1" applyFill="1" applyAlignment="1">
      <alignment horizontal="center" vertical="center"/>
    </xf>
    <xf numFmtId="0" fontId="48" fillId="0" borderId="15" xfId="0" applyFont="1" applyFill="1" applyBorder="1" applyAlignment="1">
      <alignment horizontal="left" vertical="center" shrinkToFit="1"/>
    </xf>
    <xf numFmtId="0" fontId="48" fillId="0" borderId="46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textRotation="255" shrinkToFit="1"/>
    </xf>
    <xf numFmtId="0" fontId="51" fillId="0" borderId="16" xfId="0" applyFont="1" applyFill="1" applyBorder="1" applyAlignment="1">
      <alignment horizontal="center" vertical="center" shrinkToFit="1"/>
    </xf>
    <xf numFmtId="206" fontId="64" fillId="0" borderId="16" xfId="0" applyNumberFormat="1" applyFont="1" applyFill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shrinkToFit="1"/>
    </xf>
    <xf numFmtId="0" fontId="43" fillId="0" borderId="16" xfId="0" applyFont="1" applyFill="1" applyBorder="1" applyAlignment="1">
      <alignment horizontal="center" vertical="center" textRotation="255" shrinkToFit="1"/>
    </xf>
    <xf numFmtId="0" fontId="65" fillId="0" borderId="16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textRotation="255" shrinkToFit="1"/>
    </xf>
    <xf numFmtId="0" fontId="65" fillId="0" borderId="16" xfId="0" applyFont="1" applyFill="1" applyBorder="1" applyAlignment="1">
      <alignment horizontal="center" vertical="center"/>
    </xf>
    <xf numFmtId="212" fontId="51" fillId="0" borderId="16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textRotation="255"/>
    </xf>
    <xf numFmtId="206" fontId="64" fillId="0" borderId="16" xfId="0" applyNumberFormat="1" applyFont="1" applyFill="1" applyBorder="1" applyAlignment="1">
      <alignment horizontal="center" vertical="center"/>
    </xf>
    <xf numFmtId="206" fontId="51" fillId="0" borderId="17" xfId="0" applyNumberFormat="1" applyFont="1" applyFill="1" applyBorder="1" applyAlignment="1">
      <alignment horizontal="center" vertical="center"/>
    </xf>
    <xf numFmtId="0" fontId="65" fillId="0" borderId="47" xfId="39" applyFont="1" applyFill="1" applyBorder="1" applyAlignment="1">
      <alignment horizontal="center" vertical="center" shrinkToFit="1"/>
      <protection/>
    </xf>
    <xf numFmtId="0" fontId="51" fillId="0" borderId="47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vertical="center"/>
    </xf>
    <xf numFmtId="212" fontId="48" fillId="0" borderId="49" xfId="0" applyNumberFormat="1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51" xfId="0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49" fontId="68" fillId="0" borderId="27" xfId="0" applyNumberFormat="1" applyFont="1" applyBorder="1" applyAlignment="1">
      <alignment/>
    </xf>
    <xf numFmtId="0" fontId="69" fillId="0" borderId="27" xfId="0" applyFont="1" applyBorder="1" applyAlignment="1">
      <alignment horizontal="left"/>
    </xf>
    <xf numFmtId="0" fontId="68" fillId="0" borderId="27" xfId="0" applyFont="1" applyBorder="1" applyAlignment="1">
      <alignment horizontal="center"/>
    </xf>
    <xf numFmtId="0" fontId="70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/>
    </xf>
    <xf numFmtId="0" fontId="70" fillId="0" borderId="27" xfId="0" applyFont="1" applyFill="1" applyBorder="1" applyAlignment="1">
      <alignment horizontal="center"/>
    </xf>
    <xf numFmtId="0" fontId="70" fillId="0" borderId="58" xfId="0" applyFont="1" applyFill="1" applyBorder="1" applyAlignment="1">
      <alignment horizontal="center"/>
    </xf>
    <xf numFmtId="0" fontId="70" fillId="0" borderId="53" xfId="0" applyFont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70" fillId="0" borderId="24" xfId="0" applyFont="1" applyBorder="1" applyAlignment="1">
      <alignment horizontal="center"/>
    </xf>
    <xf numFmtId="0" fontId="51" fillId="0" borderId="20" xfId="0" applyFont="1" applyFill="1" applyBorder="1" applyAlignment="1">
      <alignment horizontal="left" vertical="center" shrinkToFit="1"/>
    </xf>
    <xf numFmtId="0" fontId="51" fillId="11" borderId="20" xfId="0" applyFont="1" applyFill="1" applyBorder="1" applyAlignment="1">
      <alignment horizontal="left" vertical="center" shrinkToFit="1"/>
    </xf>
    <xf numFmtId="0" fontId="51" fillId="0" borderId="20" xfId="0" applyFont="1" applyFill="1" applyBorder="1" applyAlignment="1">
      <alignment horizontal="left" shrinkToFit="1"/>
    </xf>
    <xf numFmtId="215" fontId="19" fillId="0" borderId="30" xfId="0" applyNumberFormat="1" applyFont="1" applyFill="1" applyBorder="1" applyAlignment="1">
      <alignment horizontal="center" vertical="center" shrinkToFit="1"/>
    </xf>
    <xf numFmtId="0" fontId="59" fillId="0" borderId="20" xfId="0" applyFont="1" applyFill="1" applyBorder="1" applyAlignment="1">
      <alignment horizontal="left" vertical="center" shrinkToFit="1"/>
    </xf>
    <xf numFmtId="207" fontId="13" fillId="0" borderId="30" xfId="0" applyNumberFormat="1" applyFont="1" applyFill="1" applyBorder="1" applyAlignment="1">
      <alignment horizontal="center" vertical="center" shrinkToFit="1"/>
    </xf>
    <xf numFmtId="0" fontId="51" fillId="0" borderId="20" xfId="39" applyFont="1" applyFill="1" applyBorder="1" applyAlignment="1">
      <alignment vertical="center"/>
      <protection/>
    </xf>
    <xf numFmtId="0" fontId="51" fillId="11" borderId="39" xfId="0" applyFont="1" applyFill="1" applyBorder="1" applyAlignment="1">
      <alignment horizontal="left" shrinkToFit="1"/>
    </xf>
    <xf numFmtId="0" fontId="58" fillId="0" borderId="20" xfId="0" applyFont="1" applyFill="1" applyBorder="1" applyAlignment="1">
      <alignment horizontal="center" vertical="center" shrinkToFit="1"/>
    </xf>
    <xf numFmtId="206" fontId="13" fillId="3" borderId="30" xfId="0" applyNumberFormat="1" applyFont="1" applyFill="1" applyBorder="1" applyAlignment="1">
      <alignment horizontal="center" vertical="center" shrinkToFit="1"/>
    </xf>
    <xf numFmtId="219" fontId="54" fillId="3" borderId="20" xfId="0" applyNumberFormat="1" applyFont="1" applyFill="1" applyBorder="1" applyAlignment="1">
      <alignment horizontal="center" vertical="center" shrinkToFit="1"/>
    </xf>
    <xf numFmtId="206" fontId="51" fillId="0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4" fillId="3" borderId="31" xfId="0" applyFont="1" applyFill="1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51" fillId="3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1" fillId="3" borderId="31" xfId="0" applyFont="1" applyFill="1" applyBorder="1" applyAlignment="1">
      <alignment horizontal="left" vertical="center"/>
    </xf>
    <xf numFmtId="0" fontId="0" fillId="0" borderId="65" xfId="0" applyBorder="1" applyAlignment="1">
      <alignment vertical="center"/>
    </xf>
    <xf numFmtId="213" fontId="43" fillId="0" borderId="31" xfId="0" applyNumberFormat="1" applyFont="1" applyFill="1" applyBorder="1" applyAlignment="1">
      <alignment horizontal="center" vertical="center"/>
    </xf>
    <xf numFmtId="213" fontId="43" fillId="0" borderId="53" xfId="0" applyNumberFormat="1" applyFont="1" applyFill="1" applyBorder="1" applyAlignment="1">
      <alignment horizontal="center" vertical="center"/>
    </xf>
    <xf numFmtId="204" fontId="43" fillId="0" borderId="20" xfId="0" applyNumberFormat="1" applyFont="1" applyFill="1" applyBorder="1" applyAlignment="1">
      <alignment horizontal="center" vertical="center"/>
    </xf>
    <xf numFmtId="204" fontId="43" fillId="0" borderId="21" xfId="0" applyNumberFormat="1" applyFont="1" applyFill="1" applyBorder="1" applyAlignment="1">
      <alignment horizontal="center" vertical="center"/>
    </xf>
    <xf numFmtId="205" fontId="45" fillId="0" borderId="37" xfId="0" applyNumberFormat="1" applyFont="1" applyFill="1" applyBorder="1" applyAlignment="1">
      <alignment horizontal="center" vertical="center" shrinkToFit="1"/>
    </xf>
    <xf numFmtId="205" fontId="45" fillId="0" borderId="66" xfId="0" applyNumberFormat="1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210" fontId="45" fillId="25" borderId="31" xfId="0" applyNumberFormat="1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77" fontId="45" fillId="0" borderId="18" xfId="0" applyNumberFormat="1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 shrinkToFit="1"/>
    </xf>
    <xf numFmtId="0" fontId="45" fillId="0" borderId="69" xfId="0" applyFont="1" applyFill="1" applyBorder="1" applyAlignment="1">
      <alignment horizontal="center" vertical="center" shrinkToFit="1"/>
    </xf>
    <xf numFmtId="0" fontId="45" fillId="0" borderId="50" xfId="0" applyFont="1" applyFill="1" applyBorder="1" applyAlignment="1">
      <alignment horizontal="center" vertical="center" shrinkToFit="1"/>
    </xf>
    <xf numFmtId="213" fontId="43" fillId="0" borderId="20" xfId="0" applyNumberFormat="1" applyFont="1" applyFill="1" applyBorder="1" applyAlignment="1">
      <alignment horizontal="center" vertical="center"/>
    </xf>
    <xf numFmtId="213" fontId="43" fillId="0" borderId="21" xfId="0" applyNumberFormat="1" applyFont="1" applyFill="1" applyBorder="1" applyAlignment="1">
      <alignment horizontal="center" vertical="center"/>
    </xf>
    <xf numFmtId="213" fontId="43" fillId="0" borderId="25" xfId="0" applyNumberFormat="1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 textRotation="255" wrapText="1"/>
    </xf>
    <xf numFmtId="0" fontId="45" fillId="0" borderId="26" xfId="0" applyFont="1" applyFill="1" applyBorder="1" applyAlignment="1">
      <alignment horizontal="center" vertical="center" textRotation="255" wrapText="1"/>
    </xf>
    <xf numFmtId="0" fontId="45" fillId="0" borderId="18" xfId="0" applyFont="1" applyFill="1" applyBorder="1" applyAlignment="1">
      <alignment horizontal="center" vertical="center" textRotation="255" wrapText="1"/>
    </xf>
    <xf numFmtId="0" fontId="45" fillId="0" borderId="20" xfId="39" applyFont="1" applyFill="1" applyBorder="1" applyAlignment="1">
      <alignment horizontal="center" vertical="center" textRotation="255" wrapText="1"/>
      <protection/>
    </xf>
    <xf numFmtId="0" fontId="45" fillId="0" borderId="13" xfId="0" applyFont="1" applyFill="1" applyBorder="1" applyAlignment="1">
      <alignment horizontal="center" vertical="center" wrapText="1" readingOrder="1"/>
    </xf>
    <xf numFmtId="0" fontId="45" fillId="0" borderId="41" xfId="0" applyFont="1" applyFill="1" applyBorder="1" applyAlignment="1">
      <alignment horizontal="center" vertical="center" wrapText="1" readingOrder="1"/>
    </xf>
    <xf numFmtId="0" fontId="45" fillId="0" borderId="18" xfId="0" applyFont="1" applyFill="1" applyBorder="1" applyAlignment="1">
      <alignment horizontal="center" vertical="center" wrapText="1" readingOrder="1"/>
    </xf>
    <xf numFmtId="0" fontId="45" fillId="0" borderId="20" xfId="0" applyFont="1" applyFill="1" applyBorder="1" applyAlignment="1">
      <alignment horizontal="center" vertical="center" textRotation="255" wrapText="1"/>
    </xf>
    <xf numFmtId="0" fontId="45" fillId="0" borderId="31" xfId="0" applyFont="1" applyFill="1" applyBorder="1" applyAlignment="1">
      <alignment horizontal="center" vertical="center" textRotation="255" wrapText="1"/>
    </xf>
    <xf numFmtId="0" fontId="45" fillId="0" borderId="70" xfId="39" applyFont="1" applyFill="1" applyBorder="1" applyAlignment="1">
      <alignment horizontal="center" vertical="center" textRotation="255" wrapText="1"/>
      <protection/>
    </xf>
    <xf numFmtId="0" fontId="45" fillId="0" borderId="62" xfId="39" applyFont="1" applyFill="1" applyBorder="1" applyAlignment="1">
      <alignment horizontal="center" vertical="center" textRotation="255" wrapText="1"/>
      <protection/>
    </xf>
    <xf numFmtId="0" fontId="45" fillId="0" borderId="71" xfId="39" applyFont="1" applyFill="1" applyBorder="1" applyAlignment="1">
      <alignment horizontal="center" vertical="center" textRotation="255" wrapText="1"/>
      <protection/>
    </xf>
    <xf numFmtId="0" fontId="45" fillId="0" borderId="13" xfId="39" applyFont="1" applyFill="1" applyBorder="1" applyAlignment="1">
      <alignment horizontal="center" vertical="center" textRotation="255" shrinkToFit="1"/>
      <protection/>
    </xf>
    <xf numFmtId="0" fontId="45" fillId="0" borderId="41" xfId="39" applyFont="1" applyFill="1" applyBorder="1" applyAlignment="1">
      <alignment horizontal="center" vertical="center" textRotation="255" shrinkToFit="1"/>
      <protection/>
    </xf>
    <xf numFmtId="0" fontId="45" fillId="0" borderId="26" xfId="39" applyFont="1" applyFill="1" applyBorder="1" applyAlignment="1">
      <alignment horizontal="center" vertical="center" textRotation="255" shrinkToFit="1"/>
      <protection/>
    </xf>
    <xf numFmtId="0" fontId="45" fillId="0" borderId="18" xfId="39" applyFont="1" applyFill="1" applyBorder="1" applyAlignment="1">
      <alignment horizontal="center" vertical="center" textRotation="255" shrinkToFit="1"/>
      <protection/>
    </xf>
    <xf numFmtId="0" fontId="45" fillId="0" borderId="13" xfId="39" applyFont="1" applyFill="1" applyBorder="1" applyAlignment="1">
      <alignment horizontal="center" vertical="center" textRotation="255" wrapText="1"/>
      <protection/>
    </xf>
    <xf numFmtId="0" fontId="45" fillId="0" borderId="41" xfId="39" applyFont="1" applyFill="1" applyBorder="1" applyAlignment="1">
      <alignment horizontal="center" vertical="center" textRotation="255" wrapText="1"/>
      <protection/>
    </xf>
    <xf numFmtId="0" fontId="45" fillId="0" borderId="26" xfId="39" applyFont="1" applyFill="1" applyBorder="1" applyAlignment="1">
      <alignment horizontal="center" vertical="center" textRotation="255" wrapText="1"/>
      <protection/>
    </xf>
    <xf numFmtId="0" fontId="45" fillId="0" borderId="18" xfId="39" applyFont="1" applyFill="1" applyBorder="1" applyAlignment="1">
      <alignment horizontal="center" vertical="center" textRotation="255" wrapText="1"/>
      <protection/>
    </xf>
    <xf numFmtId="0" fontId="45" fillId="0" borderId="72" xfId="0" applyFont="1" applyFill="1" applyBorder="1" applyAlignment="1">
      <alignment horizontal="center" vertical="center" textRotation="255" wrapText="1"/>
    </xf>
    <xf numFmtId="0" fontId="45" fillId="0" borderId="73" xfId="0" applyFont="1" applyFill="1" applyBorder="1" applyAlignment="1">
      <alignment horizontal="center" vertical="center" textRotation="255" wrapText="1"/>
    </xf>
    <xf numFmtId="0" fontId="45" fillId="0" borderId="74" xfId="0" applyFont="1" applyFill="1" applyBorder="1" applyAlignment="1">
      <alignment horizontal="center" vertical="center" textRotation="255" wrapText="1"/>
    </xf>
    <xf numFmtId="0" fontId="45" fillId="0" borderId="75" xfId="0" applyFont="1" applyFill="1" applyBorder="1" applyAlignment="1">
      <alignment horizontal="center" vertical="center" textRotation="255" wrapText="1"/>
    </xf>
    <xf numFmtId="0" fontId="45" fillId="0" borderId="76" xfId="0" applyFont="1" applyFill="1" applyBorder="1" applyAlignment="1">
      <alignment horizontal="center" vertical="center" textRotation="255" wrapText="1"/>
    </xf>
    <xf numFmtId="213" fontId="43" fillId="0" borderId="52" xfId="0" applyNumberFormat="1" applyFont="1" applyFill="1" applyBorder="1" applyAlignment="1">
      <alignment horizontal="center" vertical="center"/>
    </xf>
    <xf numFmtId="204" fontId="43" fillId="0" borderId="13" xfId="0" applyNumberFormat="1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 textRotation="255" shrinkToFit="1"/>
    </xf>
    <xf numFmtId="0" fontId="45" fillId="0" borderId="41" xfId="0" applyFont="1" applyFill="1" applyBorder="1" applyAlignment="1">
      <alignment horizontal="center" vertical="center" textRotation="255" shrinkToFit="1"/>
    </xf>
    <xf numFmtId="0" fontId="45" fillId="0" borderId="18" xfId="0" applyFont="1" applyFill="1" applyBorder="1" applyAlignment="1">
      <alignment horizontal="center" vertical="center" textRotation="255" shrinkToFit="1"/>
    </xf>
    <xf numFmtId="203" fontId="45" fillId="0" borderId="37" xfId="39" applyNumberFormat="1" applyFont="1" applyFill="1" applyBorder="1" applyAlignment="1">
      <alignment horizontal="center" vertical="center" shrinkToFit="1"/>
      <protection/>
    </xf>
    <xf numFmtId="203" fontId="45" fillId="0" borderId="66" xfId="39" applyNumberFormat="1" applyFont="1" applyFill="1" applyBorder="1" applyAlignment="1">
      <alignment horizontal="center" vertical="center" shrinkToFit="1"/>
      <protection/>
    </xf>
    <xf numFmtId="203" fontId="45" fillId="0" borderId="77" xfId="39" applyNumberFormat="1" applyFont="1" applyFill="1" applyBorder="1" applyAlignment="1">
      <alignment horizontal="center" vertical="center" shrinkToFit="1"/>
      <protection/>
    </xf>
    <xf numFmtId="201" fontId="45" fillId="0" borderId="37" xfId="0" applyNumberFormat="1" applyFont="1" applyFill="1" applyBorder="1" applyAlignment="1">
      <alignment horizontal="center" vertical="center" shrinkToFit="1"/>
    </xf>
    <xf numFmtId="201" fontId="45" fillId="0" borderId="66" xfId="0" applyNumberFormat="1" applyFont="1" applyFill="1" applyBorder="1" applyAlignment="1">
      <alignment horizontal="center" vertical="center" shrinkToFit="1"/>
    </xf>
    <xf numFmtId="201" fontId="45" fillId="0" borderId="77" xfId="0" applyNumberFormat="1" applyFont="1" applyFill="1" applyBorder="1" applyAlignment="1">
      <alignment horizontal="center" vertical="center" shrinkToFit="1"/>
    </xf>
    <xf numFmtId="200" fontId="45" fillId="0" borderId="37" xfId="0" applyNumberFormat="1" applyFont="1" applyFill="1" applyBorder="1" applyAlignment="1">
      <alignment horizontal="center" vertical="center" shrinkToFit="1"/>
    </xf>
    <xf numFmtId="200" fontId="45" fillId="0" borderId="66" xfId="0" applyNumberFormat="1" applyFont="1" applyFill="1" applyBorder="1" applyAlignment="1">
      <alignment horizontal="center" vertical="center" shrinkToFit="1"/>
    </xf>
    <xf numFmtId="200" fontId="45" fillId="0" borderId="77" xfId="0" applyNumberFormat="1" applyFont="1" applyFill="1" applyBorder="1" applyAlignment="1">
      <alignment horizontal="center" vertical="center" shrinkToFit="1"/>
    </xf>
    <xf numFmtId="210" fontId="45" fillId="25" borderId="25" xfId="0" applyNumberFormat="1" applyFont="1" applyFill="1" applyBorder="1" applyAlignment="1">
      <alignment horizontal="center" vertical="center" shrinkToFit="1"/>
    </xf>
    <xf numFmtId="0" fontId="45" fillId="0" borderId="63" xfId="0" applyFont="1" applyFill="1" applyBorder="1" applyAlignment="1">
      <alignment horizontal="center" vertical="center" shrinkToFit="1"/>
    </xf>
    <xf numFmtId="0" fontId="45" fillId="0" borderId="41" xfId="0" applyFont="1" applyFill="1" applyBorder="1" applyAlignment="1">
      <alignment horizontal="center" vertical="center" shrinkToFit="1"/>
    </xf>
    <xf numFmtId="0" fontId="45" fillId="0" borderId="18" xfId="0" applyFont="1" applyFill="1" applyBorder="1" applyAlignment="1">
      <alignment horizontal="center" vertical="center" shrinkToFit="1"/>
    </xf>
    <xf numFmtId="0" fontId="45" fillId="0" borderId="78" xfId="0" applyFont="1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181" fontId="45" fillId="0" borderId="80" xfId="0" applyNumberFormat="1" applyFont="1" applyFill="1" applyBorder="1" applyAlignment="1">
      <alignment horizontal="center" vertical="center" shrinkToFit="1"/>
    </xf>
    <xf numFmtId="0" fontId="0" fillId="0" borderId="81" xfId="0" applyBorder="1" applyAlignment="1">
      <alignment vertical="center" shrinkToFit="1"/>
    </xf>
    <xf numFmtId="0" fontId="45" fillId="0" borderId="48" xfId="0" applyFont="1" applyFill="1" applyBorder="1" applyAlignment="1">
      <alignment horizontal="center" vertical="center" textRotation="255" shrinkToFit="1"/>
    </xf>
    <xf numFmtId="0" fontId="45" fillId="0" borderId="62" xfId="0" applyFont="1" applyFill="1" applyBorder="1" applyAlignment="1">
      <alignment horizontal="center" vertical="center" textRotation="255" shrinkToFit="1"/>
    </xf>
    <xf numFmtId="0" fontId="45" fillId="0" borderId="71" xfId="0" applyFont="1" applyFill="1" applyBorder="1" applyAlignment="1">
      <alignment horizontal="center" vertical="center" textRotation="255" shrinkToFit="1"/>
    </xf>
    <xf numFmtId="0" fontId="45" fillId="0" borderId="19" xfId="0" applyFont="1" applyFill="1" applyBorder="1" applyAlignment="1">
      <alignment horizontal="center" vertical="center" textRotation="255" shrinkToFit="1"/>
    </xf>
    <xf numFmtId="0" fontId="45" fillId="0" borderId="25" xfId="0" applyFont="1" applyFill="1" applyBorder="1" applyAlignment="1">
      <alignment horizontal="center" vertical="center" textRotation="255" shrinkToFit="1"/>
    </xf>
    <xf numFmtId="202" fontId="45" fillId="0" borderId="37" xfId="0" applyNumberFormat="1" applyFont="1" applyFill="1" applyBorder="1" applyAlignment="1">
      <alignment horizontal="center" vertical="center" shrinkToFit="1"/>
    </xf>
    <xf numFmtId="202" fontId="45" fillId="0" borderId="66" xfId="0" applyNumberFormat="1" applyFont="1" applyFill="1" applyBorder="1" applyAlignment="1">
      <alignment horizontal="center" vertical="center" shrinkToFit="1"/>
    </xf>
    <xf numFmtId="202" fontId="45" fillId="0" borderId="77" xfId="0" applyNumberFormat="1" applyFont="1" applyFill="1" applyBorder="1" applyAlignment="1">
      <alignment horizontal="center" vertical="center" shrinkToFit="1"/>
    </xf>
    <xf numFmtId="0" fontId="45" fillId="0" borderId="63" xfId="39" applyFont="1" applyFill="1" applyBorder="1" applyAlignment="1">
      <alignment horizontal="center" vertical="center" textRotation="255" shrinkToFit="1"/>
      <protection/>
    </xf>
    <xf numFmtId="210" fontId="45" fillId="25" borderId="31" xfId="39" applyNumberFormat="1" applyFont="1" applyFill="1" applyBorder="1" applyAlignment="1">
      <alignment horizontal="center" vertical="center" shrinkToFit="1"/>
      <protection/>
    </xf>
    <xf numFmtId="210" fontId="45" fillId="25" borderId="25" xfId="39" applyNumberFormat="1" applyFont="1" applyFill="1" applyBorder="1" applyAlignment="1">
      <alignment horizontal="center" vertical="center" shrinkToFit="1"/>
      <protection/>
    </xf>
    <xf numFmtId="0" fontId="45" fillId="0" borderId="82" xfId="0" applyFont="1" applyFill="1" applyBorder="1" applyAlignment="1">
      <alignment horizontal="center" vertical="center" textRotation="255" wrapText="1"/>
    </xf>
    <xf numFmtId="0" fontId="45" fillId="0" borderId="25" xfId="0" applyFont="1" applyFill="1" applyBorder="1" applyAlignment="1">
      <alignment horizontal="center" vertical="center" textRotation="255" wrapText="1"/>
    </xf>
    <xf numFmtId="0" fontId="45" fillId="0" borderId="40" xfId="0" applyFont="1" applyFill="1" applyBorder="1" applyAlignment="1">
      <alignment horizontal="center" vertical="center" textRotation="255" wrapText="1"/>
    </xf>
    <xf numFmtId="0" fontId="45" fillId="0" borderId="18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45" fillId="0" borderId="13" xfId="0" applyFont="1" applyFill="1" applyBorder="1" applyAlignment="1">
      <alignment horizontal="center" vertical="center" wrapText="1" shrinkToFit="1" readingOrder="1"/>
    </xf>
    <xf numFmtId="0" fontId="45" fillId="0" borderId="41" xfId="0" applyFont="1" applyFill="1" applyBorder="1" applyAlignment="1">
      <alignment horizontal="center" vertical="center" wrapText="1" shrinkToFit="1" readingOrder="1"/>
    </xf>
    <xf numFmtId="0" fontId="45" fillId="0" borderId="18" xfId="0" applyFont="1" applyFill="1" applyBorder="1" applyAlignment="1">
      <alignment horizontal="center" vertical="center" wrapText="1" shrinkToFit="1" readingOrder="1"/>
    </xf>
    <xf numFmtId="0" fontId="45" fillId="0" borderId="39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 textRotation="255" shrinkToFit="1"/>
    </xf>
    <xf numFmtId="0" fontId="45" fillId="0" borderId="40" xfId="0" applyFont="1" applyFill="1" applyBorder="1" applyAlignment="1">
      <alignment horizontal="center" vertical="center" textRotation="255" shrinkToFit="1"/>
    </xf>
    <xf numFmtId="0" fontId="45" fillId="0" borderId="70" xfId="0" applyFont="1" applyFill="1" applyBorder="1" applyAlignment="1">
      <alignment horizontal="center" vertical="center" textRotation="255" wrapText="1"/>
    </xf>
    <xf numFmtId="0" fontId="45" fillId="0" borderId="62" xfId="0" applyFont="1" applyFill="1" applyBorder="1" applyAlignment="1">
      <alignment horizontal="center" vertical="center" textRotation="255" wrapText="1"/>
    </xf>
    <xf numFmtId="0" fontId="45" fillId="0" borderId="71" xfId="0" applyFont="1" applyFill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textRotation="255"/>
    </xf>
    <xf numFmtId="0" fontId="41" fillId="0" borderId="13" xfId="0" applyFont="1" applyFill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51" fillId="4" borderId="31" xfId="0" applyFont="1" applyFill="1" applyBorder="1" applyAlignment="1">
      <alignment horizontal="center" vertical="center"/>
    </xf>
    <xf numFmtId="0" fontId="51" fillId="4" borderId="27" xfId="0" applyFont="1" applyFill="1" applyBorder="1" applyAlignment="1">
      <alignment horizontal="center" vertical="center"/>
    </xf>
    <xf numFmtId="0" fontId="51" fillId="4" borderId="25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2 4" xfId="36"/>
    <cellStyle name="一般 3" xfId="37"/>
    <cellStyle name="一般 4" xfId="38"/>
    <cellStyle name="一般_Sheet1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0</xdr:row>
      <xdr:rowOff>0</xdr:rowOff>
    </xdr:from>
    <xdr:to>
      <xdr:col>4</xdr:col>
      <xdr:colOff>752475</xdr:colOff>
      <xdr:row>1</xdr:row>
      <xdr:rowOff>466725</xdr:rowOff>
    </xdr:to>
    <xdr:pic>
      <xdr:nvPicPr>
        <xdr:cNvPr id="1" name="Picture 3" descr="3-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9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4</xdr:row>
      <xdr:rowOff>47625</xdr:rowOff>
    </xdr:from>
    <xdr:to>
      <xdr:col>7</xdr:col>
      <xdr:colOff>9525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5716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15</xdr:row>
      <xdr:rowOff>76200</xdr:rowOff>
    </xdr:from>
    <xdr:to>
      <xdr:col>6</xdr:col>
      <xdr:colOff>1057275</xdr:colOff>
      <xdr:row>15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9340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15</xdr:row>
      <xdr:rowOff>76200</xdr:rowOff>
    </xdr:from>
    <xdr:to>
      <xdr:col>6</xdr:col>
      <xdr:colOff>1057275</xdr:colOff>
      <xdr:row>15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593407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1133475</xdr:colOff>
      <xdr:row>18</xdr:row>
      <xdr:rowOff>276225</xdr:rowOff>
    </xdr:from>
    <xdr:to>
      <xdr:col>5</xdr:col>
      <xdr:colOff>104775</xdr:colOff>
      <xdr:row>19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7448550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18</xdr:row>
      <xdr:rowOff>295275</xdr:rowOff>
    </xdr:from>
    <xdr:to>
      <xdr:col>3</xdr:col>
      <xdr:colOff>57150</xdr:colOff>
      <xdr:row>19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7467600"/>
          <a:ext cx="266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20</xdr:row>
      <xdr:rowOff>47625</xdr:rowOff>
    </xdr:from>
    <xdr:to>
      <xdr:col>6</xdr:col>
      <xdr:colOff>1314450</xdr:colOff>
      <xdr:row>20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8048625"/>
          <a:ext cx="257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26</xdr:row>
      <xdr:rowOff>28575</xdr:rowOff>
    </xdr:from>
    <xdr:to>
      <xdr:col>3</xdr:col>
      <xdr:colOff>1285875</xdr:colOff>
      <xdr:row>26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76550" y="10658475"/>
          <a:ext cx="228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5</xdr:row>
      <xdr:rowOff>85725</xdr:rowOff>
    </xdr:from>
    <xdr:to>
      <xdr:col>4</xdr:col>
      <xdr:colOff>9525</xdr:colOff>
      <xdr:row>6</xdr:row>
      <xdr:rowOff>66675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0" y="1828800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1</xdr:row>
      <xdr:rowOff>161925</xdr:rowOff>
    </xdr:from>
    <xdr:to>
      <xdr:col>3</xdr:col>
      <xdr:colOff>161925</xdr:colOff>
      <xdr:row>1</xdr:row>
      <xdr:rowOff>466725</xdr:rowOff>
    </xdr:to>
    <xdr:pic>
      <xdr:nvPicPr>
        <xdr:cNvPr id="10" name="Picture 15" descr="3-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6400" y="371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180975</xdr:rowOff>
    </xdr:from>
    <xdr:to>
      <xdr:col>3</xdr:col>
      <xdr:colOff>381000</xdr:colOff>
      <xdr:row>2</xdr:row>
      <xdr:rowOff>495300</xdr:rowOff>
    </xdr:to>
    <xdr:pic>
      <xdr:nvPicPr>
        <xdr:cNvPr id="11" name="Picture 17" descr="3-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80975"/>
          <a:ext cx="2200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27</xdr:row>
      <xdr:rowOff>400050</xdr:rowOff>
    </xdr:from>
    <xdr:to>
      <xdr:col>6</xdr:col>
      <xdr:colOff>714375</xdr:colOff>
      <xdr:row>31</xdr:row>
      <xdr:rowOff>104775</xdr:rowOff>
    </xdr:to>
    <xdr:pic>
      <xdr:nvPicPr>
        <xdr:cNvPr id="12" name="Picture 5" descr="1-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11468100"/>
          <a:ext cx="9620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27</xdr:row>
      <xdr:rowOff>381000</xdr:rowOff>
    </xdr:from>
    <xdr:to>
      <xdr:col>7</xdr:col>
      <xdr:colOff>152400</xdr:colOff>
      <xdr:row>31</xdr:row>
      <xdr:rowOff>76200</xdr:rowOff>
    </xdr:to>
    <xdr:pic>
      <xdr:nvPicPr>
        <xdr:cNvPr id="13" name="Picture 6" descr="1-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38800" y="11449050"/>
          <a:ext cx="95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1019175</xdr:colOff>
      <xdr:row>27</xdr:row>
      <xdr:rowOff>400050</xdr:rowOff>
    </xdr:from>
    <xdr:to>
      <xdr:col>6</xdr:col>
      <xdr:colOff>47625</xdr:colOff>
      <xdr:row>31</xdr:row>
      <xdr:rowOff>104775</xdr:rowOff>
    </xdr:to>
    <xdr:pic>
      <xdr:nvPicPr>
        <xdr:cNvPr id="14" name="Picture 7" descr="1-0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00525" y="1146810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31</xdr:row>
      <xdr:rowOff>142875</xdr:rowOff>
    </xdr:from>
    <xdr:to>
      <xdr:col>9</xdr:col>
      <xdr:colOff>390525</xdr:colOff>
      <xdr:row>32</xdr:row>
      <xdr:rowOff>238125</xdr:rowOff>
    </xdr:to>
    <xdr:pic>
      <xdr:nvPicPr>
        <xdr:cNvPr id="15" name="Picture 10" descr="9-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19300" y="12477750"/>
          <a:ext cx="5715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14</xdr:row>
      <xdr:rowOff>209550</xdr:rowOff>
    </xdr:from>
    <xdr:to>
      <xdr:col>3</xdr:col>
      <xdr:colOff>257175</xdr:colOff>
      <xdr:row>15</xdr:row>
      <xdr:rowOff>76200</xdr:rowOff>
    </xdr:to>
    <xdr:pic>
      <xdr:nvPicPr>
        <xdr:cNvPr id="16" name="Picture 14" descr="3-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1650" y="56292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="75" zoomScaleNormal="75" workbookViewId="0" topLeftCell="A1">
      <selection activeCell="G12" sqref="G12"/>
    </sheetView>
  </sheetViews>
  <sheetFormatPr defaultColWidth="9.00390625" defaultRowHeight="16.5"/>
  <cols>
    <col min="1" max="1" width="6.00390625" style="0" customWidth="1"/>
    <col min="2" max="2" width="5.625" style="0" customWidth="1"/>
    <col min="3" max="3" width="12.25390625" style="0" customWidth="1"/>
    <col min="4" max="4" width="17.875" style="0" customWidth="1"/>
    <col min="5" max="5" width="16.625" style="0" customWidth="1"/>
    <col min="6" max="6" width="8.625" style="0" customWidth="1"/>
    <col min="7" max="7" width="17.50390625" style="0" customWidth="1"/>
    <col min="8" max="8" width="6.50390625" style="0" customWidth="1"/>
    <col min="9" max="13" width="5.375" style="0" customWidth="1"/>
    <col min="14" max="14" width="5.375" style="64" customWidth="1"/>
    <col min="15" max="15" width="5.375" style="0" customWidth="1"/>
  </cols>
  <sheetData>
    <row r="1" ht="16.5"/>
    <row r="2" spans="1:15" ht="43.5" customHeight="1">
      <c r="A2" s="339" t="s">
        <v>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5" ht="42.75" customHeight="1" thickBot="1">
      <c r="A3" s="340" t="s">
        <v>2</v>
      </c>
      <c r="B3" s="340"/>
      <c r="C3" s="340"/>
      <c r="D3" s="341"/>
      <c r="E3" s="341"/>
      <c r="F3" s="341"/>
      <c r="G3" s="341"/>
      <c r="H3" s="1"/>
      <c r="I3" s="342" t="s">
        <v>3</v>
      </c>
      <c r="J3" s="343"/>
      <c r="K3" s="343"/>
      <c r="L3" s="343"/>
      <c r="M3" s="343"/>
      <c r="N3" s="343"/>
      <c r="O3" s="2"/>
    </row>
    <row r="4" spans="1:15" ht="17.25" customHeight="1">
      <c r="A4" s="344" t="s">
        <v>4</v>
      </c>
      <c r="B4" s="346" t="s">
        <v>5</v>
      </c>
      <c r="C4" s="346" t="s">
        <v>6</v>
      </c>
      <c r="D4" s="323" t="s">
        <v>7</v>
      </c>
      <c r="E4" s="323"/>
      <c r="F4" s="323"/>
      <c r="G4" s="323"/>
      <c r="H4" s="347"/>
      <c r="I4" s="323" t="s">
        <v>8</v>
      </c>
      <c r="J4" s="323"/>
      <c r="K4" s="323"/>
      <c r="L4" s="323"/>
      <c r="M4" s="323"/>
      <c r="N4" s="323"/>
      <c r="O4" s="324"/>
    </row>
    <row r="5" spans="1:16" ht="17.25" customHeight="1">
      <c r="A5" s="345"/>
      <c r="B5" s="326"/>
      <c r="C5" s="326"/>
      <c r="D5" s="325" t="s">
        <v>9</v>
      </c>
      <c r="E5" s="327" t="s">
        <v>7</v>
      </c>
      <c r="F5" s="325" t="s">
        <v>10</v>
      </c>
      <c r="G5" s="325" t="s">
        <v>11</v>
      </c>
      <c r="H5" s="325" t="s">
        <v>12</v>
      </c>
      <c r="I5" s="63" t="s">
        <v>13</v>
      </c>
      <c r="J5" s="337" t="s">
        <v>14</v>
      </c>
      <c r="K5" s="337" t="s">
        <v>15</v>
      </c>
      <c r="L5" s="337" t="s">
        <v>16</v>
      </c>
      <c r="M5" s="337" t="s">
        <v>17</v>
      </c>
      <c r="N5" s="337" t="s">
        <v>18</v>
      </c>
      <c r="O5" s="334" t="s">
        <v>19</v>
      </c>
      <c r="P5" s="4"/>
    </row>
    <row r="6" spans="1:15" ht="17.25" customHeight="1" thickBot="1">
      <c r="A6" s="345"/>
      <c r="B6" s="326"/>
      <c r="C6" s="326"/>
      <c r="D6" s="326"/>
      <c r="E6" s="328"/>
      <c r="F6" s="326"/>
      <c r="G6" s="326"/>
      <c r="H6" s="326"/>
      <c r="I6" s="6"/>
      <c r="J6" s="338"/>
      <c r="K6" s="338"/>
      <c r="L6" s="338"/>
      <c r="M6" s="338"/>
      <c r="N6" s="338"/>
      <c r="O6" s="335"/>
    </row>
    <row r="7" spans="1:15" ht="34.5" customHeight="1">
      <c r="A7" s="5" t="s">
        <v>20</v>
      </c>
      <c r="B7" s="3" t="s">
        <v>21</v>
      </c>
      <c r="C7" s="7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9" t="s">
        <v>27</v>
      </c>
      <c r="I7" s="10">
        <v>4</v>
      </c>
      <c r="J7" s="10">
        <v>1.5</v>
      </c>
      <c r="K7" s="10"/>
      <c r="L7" s="10">
        <v>3</v>
      </c>
      <c r="M7" s="10"/>
      <c r="N7" s="10">
        <v>2.7</v>
      </c>
      <c r="O7" s="11">
        <f aca="true" t="shared" si="0" ref="O7:O28">N7*45+M7*120+L7*75+K7*60+J7*25+I7*70</f>
        <v>664</v>
      </c>
    </row>
    <row r="8" spans="1:15" ht="34.5" customHeight="1" thickBot="1">
      <c r="A8" s="12" t="s">
        <v>28</v>
      </c>
      <c r="B8" s="13" t="s">
        <v>29</v>
      </c>
      <c r="C8" s="14" t="s">
        <v>30</v>
      </c>
      <c r="D8" s="15" t="s">
        <v>31</v>
      </c>
      <c r="E8" s="15" t="s">
        <v>32</v>
      </c>
      <c r="F8" s="15" t="s">
        <v>25</v>
      </c>
      <c r="G8" s="15" t="s">
        <v>33</v>
      </c>
      <c r="H8" s="16" t="s">
        <v>34</v>
      </c>
      <c r="I8" s="17">
        <v>4.2</v>
      </c>
      <c r="J8" s="17">
        <v>1.5</v>
      </c>
      <c r="K8" s="17">
        <v>1</v>
      </c>
      <c r="L8" s="17">
        <v>2.5</v>
      </c>
      <c r="M8" s="17"/>
      <c r="N8" s="17">
        <v>2.5</v>
      </c>
      <c r="O8" s="18">
        <f t="shared" si="0"/>
        <v>691.5</v>
      </c>
    </row>
    <row r="9" spans="1:15" ht="34.5" customHeight="1">
      <c r="A9" s="19" t="s">
        <v>35</v>
      </c>
      <c r="B9" s="20" t="s">
        <v>36</v>
      </c>
      <c r="C9" s="21" t="s">
        <v>37</v>
      </c>
      <c r="D9" s="22" t="s">
        <v>38</v>
      </c>
      <c r="E9" s="22" t="s">
        <v>39</v>
      </c>
      <c r="F9" s="22" t="s">
        <v>25</v>
      </c>
      <c r="G9" s="23" t="s">
        <v>40</v>
      </c>
      <c r="H9" s="24" t="s">
        <v>41</v>
      </c>
      <c r="I9" s="25">
        <v>4.5</v>
      </c>
      <c r="J9" s="25">
        <v>1.3</v>
      </c>
      <c r="K9" s="25"/>
      <c r="L9" s="25">
        <v>3</v>
      </c>
      <c r="M9" s="25">
        <v>1</v>
      </c>
      <c r="N9" s="25">
        <v>2.7</v>
      </c>
      <c r="O9" s="26">
        <f t="shared" si="0"/>
        <v>814</v>
      </c>
    </row>
    <row r="10" spans="1:15" ht="34.5" customHeight="1">
      <c r="A10" s="27" t="s">
        <v>42</v>
      </c>
      <c r="B10" s="28" t="s">
        <v>43</v>
      </c>
      <c r="C10" s="29" t="s">
        <v>44</v>
      </c>
      <c r="D10" s="30" t="s">
        <v>45</v>
      </c>
      <c r="E10" s="30" t="s">
        <v>46</v>
      </c>
      <c r="F10" s="30" t="s">
        <v>25</v>
      </c>
      <c r="G10" s="31" t="s">
        <v>47</v>
      </c>
      <c r="H10" s="32" t="s">
        <v>27</v>
      </c>
      <c r="I10" s="33">
        <v>4</v>
      </c>
      <c r="J10" s="33">
        <v>1.2</v>
      </c>
      <c r="K10" s="33"/>
      <c r="L10" s="33">
        <v>3</v>
      </c>
      <c r="M10" s="33"/>
      <c r="N10" s="33">
        <v>2.6</v>
      </c>
      <c r="O10" s="34">
        <f t="shared" si="0"/>
        <v>652</v>
      </c>
    </row>
    <row r="11" spans="1:15" ht="34.5" customHeight="1">
      <c r="A11" s="27" t="s">
        <v>48</v>
      </c>
      <c r="B11" s="28" t="s">
        <v>49</v>
      </c>
      <c r="C11" s="29" t="s">
        <v>50</v>
      </c>
      <c r="D11" s="336" t="s">
        <v>51</v>
      </c>
      <c r="E11" s="336"/>
      <c r="F11" s="336"/>
      <c r="G11" s="336"/>
      <c r="H11" s="36" t="s">
        <v>34</v>
      </c>
      <c r="I11" s="33">
        <v>4.5</v>
      </c>
      <c r="J11" s="33">
        <v>1.3</v>
      </c>
      <c r="K11" s="33">
        <v>1</v>
      </c>
      <c r="L11" s="33">
        <v>2.5</v>
      </c>
      <c r="M11" s="33"/>
      <c r="N11" s="33">
        <v>3</v>
      </c>
      <c r="O11" s="34">
        <f t="shared" si="0"/>
        <v>730</v>
      </c>
    </row>
    <row r="12" spans="1:15" ht="34.5" customHeight="1">
      <c r="A12" s="27" t="s">
        <v>52</v>
      </c>
      <c r="B12" s="28" t="s">
        <v>21</v>
      </c>
      <c r="C12" s="29" t="s">
        <v>44</v>
      </c>
      <c r="D12" s="30" t="s">
        <v>53</v>
      </c>
      <c r="E12" s="30" t="s">
        <v>54</v>
      </c>
      <c r="F12" s="30" t="s">
        <v>25</v>
      </c>
      <c r="G12" s="37" t="s">
        <v>55</v>
      </c>
      <c r="H12" s="32" t="s">
        <v>27</v>
      </c>
      <c r="I12" s="33">
        <v>5</v>
      </c>
      <c r="J12" s="33">
        <v>1</v>
      </c>
      <c r="K12" s="33"/>
      <c r="L12" s="33">
        <v>3</v>
      </c>
      <c r="M12" s="33"/>
      <c r="N12" s="33">
        <v>2.5</v>
      </c>
      <c r="O12" s="34">
        <f t="shared" si="0"/>
        <v>712.5</v>
      </c>
    </row>
    <row r="13" spans="1:15" ht="34.5" customHeight="1" thickBot="1">
      <c r="A13" s="12" t="s">
        <v>56</v>
      </c>
      <c r="B13" s="13" t="s">
        <v>29</v>
      </c>
      <c r="C13" s="14" t="s">
        <v>57</v>
      </c>
      <c r="D13" s="38" t="s">
        <v>58</v>
      </c>
      <c r="E13" s="39" t="s">
        <v>59</v>
      </c>
      <c r="F13" s="38" t="s">
        <v>25</v>
      </c>
      <c r="G13" s="40" t="s">
        <v>60</v>
      </c>
      <c r="H13" s="16" t="s">
        <v>34</v>
      </c>
      <c r="I13" s="17">
        <v>4.5</v>
      </c>
      <c r="J13" s="17">
        <v>1.5</v>
      </c>
      <c r="K13" s="17">
        <v>1</v>
      </c>
      <c r="L13" s="17">
        <v>2.2</v>
      </c>
      <c r="M13" s="17"/>
      <c r="N13" s="17">
        <v>3</v>
      </c>
      <c r="O13" s="18">
        <f t="shared" si="0"/>
        <v>712.5</v>
      </c>
    </row>
    <row r="14" spans="1:15" ht="30.75" customHeight="1">
      <c r="A14" s="19" t="s">
        <v>61</v>
      </c>
      <c r="B14" s="20" t="s">
        <v>36</v>
      </c>
      <c r="C14" s="21" t="s">
        <v>37</v>
      </c>
      <c r="D14" s="41" t="s">
        <v>62</v>
      </c>
      <c r="E14" s="41" t="s">
        <v>63</v>
      </c>
      <c r="F14" s="41" t="s">
        <v>25</v>
      </c>
      <c r="G14" s="41" t="s">
        <v>64</v>
      </c>
      <c r="H14" s="24" t="s">
        <v>41</v>
      </c>
      <c r="I14" s="25">
        <v>4</v>
      </c>
      <c r="J14" s="25">
        <v>1.5</v>
      </c>
      <c r="K14" s="25"/>
      <c r="L14" s="25">
        <v>2.6</v>
      </c>
      <c r="M14" s="25">
        <v>1</v>
      </c>
      <c r="N14" s="25">
        <v>3.1</v>
      </c>
      <c r="O14" s="26">
        <f t="shared" si="0"/>
        <v>772</v>
      </c>
    </row>
    <row r="15" spans="1:15" ht="34.5" customHeight="1">
      <c r="A15" s="27" t="s">
        <v>65</v>
      </c>
      <c r="B15" s="42" t="s">
        <v>43</v>
      </c>
      <c r="C15" s="29" t="s">
        <v>44</v>
      </c>
      <c r="D15" s="37" t="s">
        <v>66</v>
      </c>
      <c r="E15" s="30" t="s">
        <v>67</v>
      </c>
      <c r="F15" s="43" t="s">
        <v>25</v>
      </c>
      <c r="G15" s="43" t="s">
        <v>68</v>
      </c>
      <c r="H15" s="32" t="s">
        <v>27</v>
      </c>
      <c r="I15" s="44">
        <v>4</v>
      </c>
      <c r="J15" s="44">
        <v>1.5</v>
      </c>
      <c r="K15" s="33"/>
      <c r="L15" s="44">
        <v>2.7</v>
      </c>
      <c r="M15" s="44"/>
      <c r="N15" s="44">
        <v>3</v>
      </c>
      <c r="O15" s="45">
        <f t="shared" si="0"/>
        <v>655</v>
      </c>
    </row>
    <row r="16" spans="1:15" ht="34.5" customHeight="1">
      <c r="A16" s="27" t="s">
        <v>69</v>
      </c>
      <c r="B16" s="28" t="s">
        <v>49</v>
      </c>
      <c r="C16" s="29" t="s">
        <v>50</v>
      </c>
      <c r="D16" s="290" t="s">
        <v>70</v>
      </c>
      <c r="E16" s="85"/>
      <c r="F16" s="85"/>
      <c r="G16" s="62"/>
      <c r="H16" s="36" t="s">
        <v>34</v>
      </c>
      <c r="I16" s="33">
        <v>4.5</v>
      </c>
      <c r="J16" s="33">
        <v>1</v>
      </c>
      <c r="K16" s="33">
        <v>1</v>
      </c>
      <c r="L16" s="33">
        <v>2.5</v>
      </c>
      <c r="M16" s="33"/>
      <c r="N16" s="33">
        <v>2.4</v>
      </c>
      <c r="O16" s="34">
        <f t="shared" si="0"/>
        <v>695.5</v>
      </c>
    </row>
    <row r="17" spans="1:15" ht="34.5" customHeight="1">
      <c r="A17" s="27" t="s">
        <v>71</v>
      </c>
      <c r="B17" s="28" t="s">
        <v>21</v>
      </c>
      <c r="C17" s="46" t="s">
        <v>72</v>
      </c>
      <c r="D17" s="43" t="s">
        <v>73</v>
      </c>
      <c r="E17" s="43" t="s">
        <v>74</v>
      </c>
      <c r="F17" s="30" t="s">
        <v>25</v>
      </c>
      <c r="G17" s="30" t="s">
        <v>75</v>
      </c>
      <c r="H17" s="32" t="s">
        <v>27</v>
      </c>
      <c r="I17" s="33">
        <v>5</v>
      </c>
      <c r="J17" s="33">
        <v>1</v>
      </c>
      <c r="K17" s="33"/>
      <c r="L17" s="33">
        <v>3</v>
      </c>
      <c r="M17" s="33"/>
      <c r="N17" s="33">
        <v>2.5</v>
      </c>
      <c r="O17" s="34">
        <f t="shared" si="0"/>
        <v>712.5</v>
      </c>
    </row>
    <row r="18" spans="1:15" ht="34.5" customHeight="1" thickBot="1">
      <c r="A18" s="12" t="s">
        <v>76</v>
      </c>
      <c r="B18" s="13" t="s">
        <v>29</v>
      </c>
      <c r="C18" s="14" t="s">
        <v>77</v>
      </c>
      <c r="D18" s="15" t="s">
        <v>78</v>
      </c>
      <c r="E18" s="47" t="s">
        <v>79</v>
      </c>
      <c r="F18" s="15" t="s">
        <v>25</v>
      </c>
      <c r="G18" s="47" t="s">
        <v>80</v>
      </c>
      <c r="H18" s="16" t="s">
        <v>34</v>
      </c>
      <c r="I18" s="17">
        <v>4.3</v>
      </c>
      <c r="J18" s="17">
        <v>1.5</v>
      </c>
      <c r="K18" s="17">
        <v>1</v>
      </c>
      <c r="L18" s="17">
        <v>3</v>
      </c>
      <c r="M18" s="17"/>
      <c r="N18" s="17">
        <v>2.9</v>
      </c>
      <c r="O18" s="18">
        <f t="shared" si="0"/>
        <v>754</v>
      </c>
    </row>
    <row r="19" spans="1:15" ht="30.75" customHeight="1">
      <c r="A19" s="19" t="s">
        <v>81</v>
      </c>
      <c r="B19" s="48" t="s">
        <v>36</v>
      </c>
      <c r="C19" s="21" t="s">
        <v>37</v>
      </c>
      <c r="D19" s="22" t="s">
        <v>82</v>
      </c>
      <c r="E19" s="22" t="s">
        <v>83</v>
      </c>
      <c r="F19" s="22" t="s">
        <v>25</v>
      </c>
      <c r="G19" s="22" t="s">
        <v>84</v>
      </c>
      <c r="H19" s="24" t="s">
        <v>41</v>
      </c>
      <c r="I19" s="49">
        <v>4</v>
      </c>
      <c r="J19" s="49">
        <v>1.5</v>
      </c>
      <c r="K19" s="49"/>
      <c r="L19" s="49">
        <v>2.8</v>
      </c>
      <c r="M19" s="49">
        <v>1</v>
      </c>
      <c r="N19" s="49">
        <v>3</v>
      </c>
      <c r="O19" s="50">
        <f t="shared" si="0"/>
        <v>782.5</v>
      </c>
    </row>
    <row r="20" spans="1:15" ht="34.5" customHeight="1">
      <c r="A20" s="27" t="s">
        <v>85</v>
      </c>
      <c r="B20" s="28" t="s">
        <v>43</v>
      </c>
      <c r="C20" s="29" t="s">
        <v>44</v>
      </c>
      <c r="D20" s="30" t="s">
        <v>86</v>
      </c>
      <c r="E20" s="30" t="s">
        <v>87</v>
      </c>
      <c r="F20" s="30" t="s">
        <v>25</v>
      </c>
      <c r="G20" s="31" t="s">
        <v>88</v>
      </c>
      <c r="H20" s="32" t="s">
        <v>27</v>
      </c>
      <c r="I20" s="33">
        <v>4.5</v>
      </c>
      <c r="J20" s="33">
        <v>1.2</v>
      </c>
      <c r="K20" s="33"/>
      <c r="L20" s="33">
        <v>2.6</v>
      </c>
      <c r="M20" s="33"/>
      <c r="N20" s="33">
        <v>3</v>
      </c>
      <c r="O20" s="34">
        <f t="shared" si="0"/>
        <v>675</v>
      </c>
    </row>
    <row r="21" spans="1:15" ht="34.5" customHeight="1">
      <c r="A21" s="27" t="s">
        <v>89</v>
      </c>
      <c r="B21" s="28" t="s">
        <v>49</v>
      </c>
      <c r="C21" s="29" t="s">
        <v>50</v>
      </c>
      <c r="D21" s="329" t="s">
        <v>90</v>
      </c>
      <c r="E21" s="330"/>
      <c r="F21" s="330"/>
      <c r="G21" s="331"/>
      <c r="H21" s="36" t="s">
        <v>34</v>
      </c>
      <c r="I21" s="33">
        <v>4.5</v>
      </c>
      <c r="J21" s="33">
        <v>1.3</v>
      </c>
      <c r="K21" s="33">
        <v>1</v>
      </c>
      <c r="L21" s="33">
        <v>2.5</v>
      </c>
      <c r="M21" s="33"/>
      <c r="N21" s="33">
        <v>2.6</v>
      </c>
      <c r="O21" s="34">
        <f t="shared" si="0"/>
        <v>712</v>
      </c>
    </row>
    <row r="22" spans="1:15" ht="34.5" customHeight="1">
      <c r="A22" s="27" t="s">
        <v>91</v>
      </c>
      <c r="B22" s="28" t="s">
        <v>21</v>
      </c>
      <c r="C22" s="29" t="s">
        <v>44</v>
      </c>
      <c r="D22" s="35" t="s">
        <v>92</v>
      </c>
      <c r="E22" s="35" t="s">
        <v>93</v>
      </c>
      <c r="F22" s="35" t="s">
        <v>25</v>
      </c>
      <c r="G22" s="30" t="s">
        <v>94</v>
      </c>
      <c r="H22" s="32" t="s">
        <v>27</v>
      </c>
      <c r="I22" s="33">
        <v>4.5</v>
      </c>
      <c r="J22" s="33">
        <v>1</v>
      </c>
      <c r="K22" s="33"/>
      <c r="L22" s="33">
        <v>3</v>
      </c>
      <c r="M22" s="33"/>
      <c r="N22" s="33">
        <v>3</v>
      </c>
      <c r="O22" s="34">
        <f t="shared" si="0"/>
        <v>700</v>
      </c>
    </row>
    <row r="23" spans="1:15" ht="34.5" customHeight="1" thickBot="1">
      <c r="A23" s="12" t="s">
        <v>95</v>
      </c>
      <c r="B23" s="51" t="s">
        <v>29</v>
      </c>
      <c r="C23" s="14" t="s">
        <v>96</v>
      </c>
      <c r="D23" s="15" t="s">
        <v>97</v>
      </c>
      <c r="E23" s="15" t="s">
        <v>98</v>
      </c>
      <c r="F23" s="52" t="s">
        <v>25</v>
      </c>
      <c r="G23" s="15" t="s">
        <v>99</v>
      </c>
      <c r="H23" s="16" t="s">
        <v>34</v>
      </c>
      <c r="I23" s="53">
        <v>4.2</v>
      </c>
      <c r="J23" s="53">
        <v>1.2</v>
      </c>
      <c r="K23" s="53">
        <v>1</v>
      </c>
      <c r="L23" s="53">
        <v>3</v>
      </c>
      <c r="M23" s="53"/>
      <c r="N23" s="53">
        <v>2.5</v>
      </c>
      <c r="O23" s="54">
        <f t="shared" si="0"/>
        <v>721.5</v>
      </c>
    </row>
    <row r="24" spans="1:15" ht="34.5" customHeight="1">
      <c r="A24" s="19" t="s">
        <v>100</v>
      </c>
      <c r="B24" s="20" t="s">
        <v>36</v>
      </c>
      <c r="C24" s="21" t="s">
        <v>37</v>
      </c>
      <c r="D24" s="41" t="s">
        <v>101</v>
      </c>
      <c r="E24" s="41" t="s">
        <v>102</v>
      </c>
      <c r="F24" s="41" t="s">
        <v>25</v>
      </c>
      <c r="G24" s="41" t="s">
        <v>103</v>
      </c>
      <c r="H24" s="24" t="s">
        <v>41</v>
      </c>
      <c r="I24" s="25">
        <v>4.8</v>
      </c>
      <c r="J24" s="25">
        <v>1.2</v>
      </c>
      <c r="K24" s="25"/>
      <c r="L24" s="25">
        <v>2.5</v>
      </c>
      <c r="M24" s="25">
        <v>1</v>
      </c>
      <c r="N24" s="25">
        <v>2.6</v>
      </c>
      <c r="O24" s="26">
        <f t="shared" si="0"/>
        <v>790.5</v>
      </c>
    </row>
    <row r="25" spans="1:15" ht="34.5" customHeight="1">
      <c r="A25" s="27" t="s">
        <v>104</v>
      </c>
      <c r="B25" s="28" t="s">
        <v>43</v>
      </c>
      <c r="C25" s="29" t="s">
        <v>44</v>
      </c>
      <c r="D25" s="30" t="s">
        <v>105</v>
      </c>
      <c r="E25" s="30" t="s">
        <v>106</v>
      </c>
      <c r="F25" s="30" t="s">
        <v>25</v>
      </c>
      <c r="G25" s="30" t="s">
        <v>107</v>
      </c>
      <c r="H25" s="32" t="s">
        <v>27</v>
      </c>
      <c r="I25" s="33">
        <v>4.5</v>
      </c>
      <c r="J25" s="33">
        <v>1.2</v>
      </c>
      <c r="K25" s="33"/>
      <c r="L25" s="33">
        <v>2.8</v>
      </c>
      <c r="M25" s="33"/>
      <c r="N25" s="33">
        <v>2.5</v>
      </c>
      <c r="O25" s="34">
        <f t="shared" si="0"/>
        <v>667.5</v>
      </c>
    </row>
    <row r="26" spans="1:15" ht="34.5" customHeight="1">
      <c r="A26" s="27" t="s">
        <v>108</v>
      </c>
      <c r="B26" s="28" t="s">
        <v>49</v>
      </c>
      <c r="C26" s="46" t="s">
        <v>50</v>
      </c>
      <c r="D26" s="332" t="s">
        <v>109</v>
      </c>
      <c r="E26" s="333"/>
      <c r="F26" s="333"/>
      <c r="G26" s="333"/>
      <c r="H26" s="36" t="s">
        <v>34</v>
      </c>
      <c r="I26" s="33">
        <v>5</v>
      </c>
      <c r="J26" s="33">
        <v>1.3</v>
      </c>
      <c r="K26" s="33">
        <v>1</v>
      </c>
      <c r="L26" s="33">
        <v>2.5</v>
      </c>
      <c r="M26" s="33"/>
      <c r="N26" s="33">
        <v>3</v>
      </c>
      <c r="O26" s="34">
        <f t="shared" si="0"/>
        <v>765</v>
      </c>
    </row>
    <row r="27" spans="1:15" ht="34.5" customHeight="1">
      <c r="A27" s="27" t="s">
        <v>110</v>
      </c>
      <c r="B27" s="28" t="s">
        <v>21</v>
      </c>
      <c r="C27" s="55" t="s">
        <v>44</v>
      </c>
      <c r="D27" s="30" t="s">
        <v>111</v>
      </c>
      <c r="E27" s="30" t="s">
        <v>112</v>
      </c>
      <c r="F27" s="30" t="s">
        <v>25</v>
      </c>
      <c r="G27" s="38" t="s">
        <v>113</v>
      </c>
      <c r="H27" s="32" t="s">
        <v>27</v>
      </c>
      <c r="I27" s="33">
        <v>4.5</v>
      </c>
      <c r="J27" s="33">
        <v>1.3</v>
      </c>
      <c r="K27" s="33"/>
      <c r="L27" s="33">
        <v>2.5</v>
      </c>
      <c r="M27" s="33"/>
      <c r="N27" s="33">
        <v>2.7</v>
      </c>
      <c r="O27" s="34">
        <f t="shared" si="0"/>
        <v>656.5</v>
      </c>
    </row>
    <row r="28" spans="1:15" ht="34.5" customHeight="1" thickBot="1">
      <c r="A28" s="12" t="s">
        <v>114</v>
      </c>
      <c r="B28" s="13" t="s">
        <v>29</v>
      </c>
      <c r="C28" s="14" t="s">
        <v>115</v>
      </c>
      <c r="D28" s="15" t="s">
        <v>116</v>
      </c>
      <c r="E28" s="15" t="s">
        <v>117</v>
      </c>
      <c r="F28" s="15" t="s">
        <v>25</v>
      </c>
      <c r="G28" s="56" t="s">
        <v>118</v>
      </c>
      <c r="H28" s="16" t="s">
        <v>34</v>
      </c>
      <c r="I28" s="17">
        <v>4.2</v>
      </c>
      <c r="J28" s="17">
        <v>1.6</v>
      </c>
      <c r="K28" s="17">
        <v>1</v>
      </c>
      <c r="L28" s="17">
        <v>2.5</v>
      </c>
      <c r="M28" s="17"/>
      <c r="N28" s="17">
        <v>2.6</v>
      </c>
      <c r="O28" s="18">
        <f t="shared" si="0"/>
        <v>698.5</v>
      </c>
    </row>
    <row r="29" spans="1:14" ht="21.75" customHeight="1">
      <c r="A29" s="57" t="s">
        <v>119</v>
      </c>
      <c r="B29" s="58"/>
      <c r="C29" s="58"/>
      <c r="D29" s="58"/>
      <c r="E29" s="58"/>
      <c r="F29" s="59"/>
      <c r="G29" s="60"/>
      <c r="H29" s="60"/>
      <c r="I29" s="60"/>
      <c r="J29" s="60"/>
      <c r="K29" s="60"/>
      <c r="L29" s="60"/>
      <c r="N29"/>
    </row>
    <row r="30" spans="1:14" ht="21.75" customHeight="1">
      <c r="A30" s="57" t="s">
        <v>120</v>
      </c>
      <c r="B30" s="58"/>
      <c r="C30" s="58"/>
      <c r="D30" s="58"/>
      <c r="E30" s="58"/>
      <c r="F30" s="59"/>
      <c r="G30" s="61"/>
      <c r="H30" s="61"/>
      <c r="I30" s="61"/>
      <c r="J30" s="61"/>
      <c r="N30"/>
    </row>
    <row r="31" spans="1:16" ht="21.75" customHeight="1">
      <c r="A31" s="57" t="s">
        <v>121</v>
      </c>
      <c r="B31" s="58"/>
      <c r="C31" s="58"/>
      <c r="D31" s="58"/>
      <c r="E31" s="58"/>
      <c r="F31" s="59"/>
      <c r="G31" s="64"/>
      <c r="H31" s="64"/>
      <c r="I31" s="64"/>
      <c r="J31" s="64"/>
      <c r="K31" s="64"/>
      <c r="M31" s="61"/>
      <c r="N31" s="61"/>
      <c r="O31" s="61"/>
      <c r="P31" s="61"/>
    </row>
    <row r="32" spans="1:16" ht="21.75" customHeight="1">
      <c r="A32" s="57" t="s">
        <v>122</v>
      </c>
      <c r="B32" s="58"/>
      <c r="C32" s="59"/>
      <c r="D32" s="58"/>
      <c r="E32" s="58"/>
      <c r="F32" s="59"/>
      <c r="G32" s="59"/>
      <c r="H32" s="59"/>
      <c r="I32" s="59"/>
      <c r="J32" s="59"/>
      <c r="K32" s="59"/>
      <c r="L32" s="59"/>
      <c r="M32" s="61"/>
      <c r="N32" s="61"/>
      <c r="O32" s="61"/>
      <c r="P32" s="61"/>
    </row>
    <row r="33" spans="1:14" ht="21.75" customHeight="1">
      <c r="A33" s="58"/>
      <c r="B33" s="58"/>
      <c r="C33" s="59"/>
      <c r="D33" s="58"/>
      <c r="E33" s="58"/>
      <c r="F33" s="59"/>
      <c r="G33" s="64"/>
      <c r="H33" s="64"/>
      <c r="I33" s="64"/>
      <c r="J33" s="64"/>
      <c r="K33" s="64"/>
      <c r="N33"/>
    </row>
    <row r="34" spans="1:8" ht="18" customHeight="1">
      <c r="A34" s="65"/>
      <c r="B34" s="66"/>
      <c r="C34" s="67"/>
      <c r="D34" s="67"/>
      <c r="E34" s="68"/>
      <c r="F34" s="64"/>
      <c r="G34" s="64"/>
      <c r="H34" s="64"/>
    </row>
    <row r="35" spans="1:8" ht="27.75" customHeight="1">
      <c r="A35" s="64"/>
      <c r="B35" s="64"/>
      <c r="C35" s="64"/>
      <c r="D35" s="64"/>
      <c r="E35" s="64"/>
      <c r="F35" s="64"/>
      <c r="G35" s="64"/>
      <c r="H35" s="64"/>
    </row>
    <row r="36" spans="1:8" ht="27.75" customHeight="1">
      <c r="A36" s="64"/>
      <c r="B36" s="64"/>
      <c r="C36" s="64"/>
      <c r="D36" s="64"/>
      <c r="E36" s="64"/>
      <c r="F36" s="64"/>
      <c r="G36" s="64"/>
      <c r="H36" s="64"/>
    </row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</sheetData>
  <mergeCells count="24">
    <mergeCell ref="A2:O2"/>
    <mergeCell ref="A3:G3"/>
    <mergeCell ref="I3:N3"/>
    <mergeCell ref="D16:G16"/>
    <mergeCell ref="I5:I6"/>
    <mergeCell ref="J5:J6"/>
    <mergeCell ref="A4:A6"/>
    <mergeCell ref="B4:B6"/>
    <mergeCell ref="C4:C6"/>
    <mergeCell ref="D4:H4"/>
    <mergeCell ref="D21:G21"/>
    <mergeCell ref="D26:G26"/>
    <mergeCell ref="O5:O6"/>
    <mergeCell ref="D11:G11"/>
    <mergeCell ref="K5:K6"/>
    <mergeCell ref="L5:L6"/>
    <mergeCell ref="M5:M6"/>
    <mergeCell ref="N5:N6"/>
    <mergeCell ref="G5:G6"/>
    <mergeCell ref="H5:H6"/>
    <mergeCell ref="I4:O4"/>
    <mergeCell ref="D5:D6"/>
    <mergeCell ref="E5:E6"/>
    <mergeCell ref="F5:F6"/>
  </mergeCell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J55"/>
  <sheetViews>
    <sheetView zoomScale="75" zoomScaleNormal="75" workbookViewId="0" topLeftCell="L7">
      <selection activeCell="AC9" activeCellId="4" sqref="E1:E16384 K1:K16384 Q1:Q16384 W1:W16384 AC1:AC16384"/>
    </sheetView>
  </sheetViews>
  <sheetFormatPr defaultColWidth="6.125" defaultRowHeight="22.5" customHeight="1"/>
  <cols>
    <col min="1" max="1" width="14.625" style="69" hidden="1" customWidth="1"/>
    <col min="2" max="2" width="8.625" style="69" hidden="1" customWidth="1"/>
    <col min="3" max="3" width="5.125" style="73" customWidth="1"/>
    <col min="4" max="4" width="17.625" style="69" customWidth="1"/>
    <col min="5" max="5" width="5.875" style="309" hidden="1" customWidth="1"/>
    <col min="6" max="6" width="15.625" style="69" customWidth="1"/>
    <col min="7" max="7" width="8.25390625" style="69" hidden="1" customWidth="1"/>
    <col min="8" max="8" width="8.625" style="69" hidden="1" customWidth="1"/>
    <col min="9" max="9" width="5.125" style="73" customWidth="1"/>
    <col min="10" max="10" width="17.625" style="69" customWidth="1"/>
    <col min="11" max="11" width="5.875" style="69" hidden="1" customWidth="1"/>
    <col min="12" max="12" width="15.625" style="69" customWidth="1"/>
    <col min="13" max="13" width="10.625" style="69" hidden="1" customWidth="1"/>
    <col min="14" max="14" width="8.625" style="69" hidden="1" customWidth="1"/>
    <col min="15" max="15" width="5.125" style="73" customWidth="1"/>
    <col min="16" max="16" width="17.625" style="69" customWidth="1"/>
    <col min="17" max="17" width="5.875" style="69" hidden="1" customWidth="1"/>
    <col min="18" max="18" width="15.625" style="69" customWidth="1"/>
    <col min="19" max="19" width="10.625" style="69" hidden="1" customWidth="1"/>
    <col min="20" max="20" width="8.625" style="69" hidden="1" customWidth="1"/>
    <col min="21" max="21" width="5.125" style="73" customWidth="1"/>
    <col min="22" max="22" width="17.625" style="69" customWidth="1"/>
    <col min="23" max="23" width="5.875" style="69" hidden="1" customWidth="1"/>
    <col min="24" max="24" width="15.625" style="69" customWidth="1"/>
    <col min="25" max="25" width="10.625" style="69" hidden="1" customWidth="1"/>
    <col min="26" max="26" width="8.625" style="69" hidden="1" customWidth="1"/>
    <col min="27" max="27" width="5.125" style="73" customWidth="1"/>
    <col min="28" max="28" width="17.625" style="69" customWidth="1"/>
    <col min="29" max="29" width="5.875" style="69" hidden="1" customWidth="1"/>
    <col min="30" max="30" width="15.625" style="69" customWidth="1"/>
    <col min="31" max="31" width="10.50390625" style="69" hidden="1" customWidth="1"/>
    <col min="32" max="34" width="6.125" style="69" customWidth="1"/>
    <col min="35" max="35" width="0" style="69" hidden="1" customWidth="1"/>
    <col min="36" max="16384" width="6.125" style="69" customWidth="1"/>
  </cols>
  <sheetData>
    <row r="1" spans="3:10" ht="18" customHeight="1" hidden="1">
      <c r="C1" s="445" t="s">
        <v>123</v>
      </c>
      <c r="D1" s="70" t="s">
        <v>124</v>
      </c>
      <c r="E1" s="71" t="s">
        <v>125</v>
      </c>
      <c r="F1" s="70" t="s">
        <v>126</v>
      </c>
      <c r="G1" s="70"/>
      <c r="H1" s="70"/>
      <c r="I1" s="447" t="s">
        <v>127</v>
      </c>
      <c r="J1" s="447"/>
    </row>
    <row r="2" spans="3:22" ht="18" customHeight="1" hidden="1">
      <c r="C2" s="445"/>
      <c r="D2" s="70"/>
      <c r="E2" s="74"/>
      <c r="F2" s="72"/>
      <c r="G2" s="70"/>
      <c r="H2" s="70"/>
      <c r="I2" s="448"/>
      <c r="J2" s="449"/>
      <c r="V2" s="75"/>
    </row>
    <row r="3" spans="3:10" ht="18" customHeight="1" hidden="1">
      <c r="C3" s="445"/>
      <c r="D3" s="70"/>
      <c r="E3" s="74"/>
      <c r="F3" s="72"/>
      <c r="G3" s="70"/>
      <c r="H3" s="70"/>
      <c r="I3" s="448"/>
      <c r="J3" s="449"/>
    </row>
    <row r="4" spans="3:22" ht="18" customHeight="1" hidden="1">
      <c r="C4" s="445"/>
      <c r="D4" s="70"/>
      <c r="E4" s="74"/>
      <c r="F4" s="72"/>
      <c r="G4" s="70"/>
      <c r="H4" s="70"/>
      <c r="I4" s="448"/>
      <c r="J4" s="449"/>
      <c r="V4" s="75"/>
    </row>
    <row r="5" spans="3:10" ht="18" customHeight="1" hidden="1">
      <c r="C5" s="445"/>
      <c r="D5" s="70"/>
      <c r="E5" s="74"/>
      <c r="F5" s="72"/>
      <c r="G5" s="70"/>
      <c r="H5" s="70"/>
      <c r="I5" s="448"/>
      <c r="J5" s="449"/>
    </row>
    <row r="6" spans="3:31" ht="18" customHeight="1" hidden="1">
      <c r="C6" s="446"/>
      <c r="D6" s="76" t="s">
        <v>128</v>
      </c>
      <c r="E6" s="77">
        <f>SUM(E2:E5)</f>
        <v>0</v>
      </c>
      <c r="F6" s="78">
        <f>SUM(F2:F5)</f>
        <v>0</v>
      </c>
      <c r="G6" s="76"/>
      <c r="H6" s="76"/>
      <c r="I6" s="450">
        <f>SUM(I2:J5)</f>
        <v>0</v>
      </c>
      <c r="J6" s="451"/>
      <c r="K6" s="79"/>
      <c r="L6" s="80"/>
      <c r="M6" s="80"/>
      <c r="N6" s="80"/>
      <c r="O6" s="81"/>
      <c r="P6" s="80"/>
      <c r="Q6" s="80"/>
      <c r="R6" s="80"/>
      <c r="S6" s="80"/>
      <c r="T6" s="80"/>
      <c r="U6" s="81"/>
      <c r="V6" s="80"/>
      <c r="W6" s="80"/>
      <c r="X6" s="80"/>
      <c r="Y6" s="80"/>
      <c r="Z6" s="80"/>
      <c r="AA6" s="81"/>
      <c r="AB6" s="80"/>
      <c r="AC6" s="80"/>
      <c r="AD6" s="80"/>
      <c r="AE6" s="80"/>
    </row>
    <row r="7" spans="2:31" s="82" customFormat="1" ht="30.75" customHeight="1" thickBot="1">
      <c r="B7" s="83"/>
      <c r="C7" s="444" t="s">
        <v>249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84"/>
    </row>
    <row r="8" spans="1:32" s="86" customFormat="1" ht="24.75" customHeight="1">
      <c r="A8" s="414" t="s">
        <v>129</v>
      </c>
      <c r="B8" s="415"/>
      <c r="C8" s="418" t="s">
        <v>130</v>
      </c>
      <c r="D8" s="407">
        <v>41148</v>
      </c>
      <c r="E8" s="408"/>
      <c r="F8" s="408"/>
      <c r="G8" s="409"/>
      <c r="H8" s="411" t="s">
        <v>131</v>
      </c>
      <c r="I8" s="398" t="s">
        <v>130</v>
      </c>
      <c r="J8" s="404">
        <f>D8+1</f>
        <v>41149</v>
      </c>
      <c r="K8" s="405"/>
      <c r="L8" s="405"/>
      <c r="M8" s="406"/>
      <c r="N8" s="411" t="s">
        <v>131</v>
      </c>
      <c r="O8" s="398" t="s">
        <v>132</v>
      </c>
      <c r="P8" s="423">
        <f>J8+1</f>
        <v>41150</v>
      </c>
      <c r="Q8" s="424"/>
      <c r="R8" s="424"/>
      <c r="S8" s="425"/>
      <c r="T8" s="411" t="s">
        <v>131</v>
      </c>
      <c r="U8" s="426" t="s">
        <v>130</v>
      </c>
      <c r="V8" s="401">
        <f>P8+1</f>
        <v>41151</v>
      </c>
      <c r="W8" s="402"/>
      <c r="X8" s="402"/>
      <c r="Y8" s="403"/>
      <c r="Z8" s="411" t="s">
        <v>131</v>
      </c>
      <c r="AA8" s="398" t="s">
        <v>130</v>
      </c>
      <c r="AB8" s="359">
        <f>V8+1</f>
        <v>41152</v>
      </c>
      <c r="AC8" s="360"/>
      <c r="AD8" s="360"/>
      <c r="AE8" s="361"/>
      <c r="AF8" s="365" t="s">
        <v>131</v>
      </c>
    </row>
    <row r="9" spans="1:32" s="86" customFormat="1" ht="21.75" customHeight="1">
      <c r="A9" s="416">
        <v>41057</v>
      </c>
      <c r="B9" s="417"/>
      <c r="C9" s="419"/>
      <c r="D9" s="87" t="s">
        <v>133</v>
      </c>
      <c r="E9" s="88"/>
      <c r="F9" s="362">
        <v>500</v>
      </c>
      <c r="G9" s="410"/>
      <c r="H9" s="412"/>
      <c r="I9" s="399"/>
      <c r="J9" s="87" t="s">
        <v>133</v>
      </c>
      <c r="K9" s="87"/>
      <c r="L9" s="362">
        <f>F9</f>
        <v>500</v>
      </c>
      <c r="M9" s="410"/>
      <c r="N9" s="412"/>
      <c r="O9" s="399"/>
      <c r="P9" s="87" t="s">
        <v>133</v>
      </c>
      <c r="Q9" s="87"/>
      <c r="R9" s="362">
        <f>F9</f>
        <v>500</v>
      </c>
      <c r="S9" s="410"/>
      <c r="T9" s="412"/>
      <c r="U9" s="384"/>
      <c r="V9" s="89" t="s">
        <v>133</v>
      </c>
      <c r="W9" s="89"/>
      <c r="X9" s="427">
        <f>F9</f>
        <v>500</v>
      </c>
      <c r="Y9" s="428"/>
      <c r="Z9" s="412"/>
      <c r="AA9" s="399"/>
      <c r="AB9" s="87" t="s">
        <v>133</v>
      </c>
      <c r="AC9" s="87"/>
      <c r="AD9" s="362">
        <f>F9</f>
        <v>500</v>
      </c>
      <c r="AE9" s="363"/>
      <c r="AF9" s="366"/>
    </row>
    <row r="10" spans="1:32" s="86" customFormat="1" ht="22.5" customHeight="1">
      <c r="A10" s="90"/>
      <c r="B10" s="91"/>
      <c r="C10" s="420"/>
      <c r="D10" s="87" t="s">
        <v>134</v>
      </c>
      <c r="E10" s="92" t="s">
        <v>135</v>
      </c>
      <c r="F10" s="93" t="s">
        <v>136</v>
      </c>
      <c r="G10" s="94" t="s">
        <v>137</v>
      </c>
      <c r="H10" s="413"/>
      <c r="I10" s="400"/>
      <c r="J10" s="87" t="s">
        <v>134</v>
      </c>
      <c r="K10" s="95" t="s">
        <v>135</v>
      </c>
      <c r="L10" s="93" t="s">
        <v>136</v>
      </c>
      <c r="M10" s="94" t="s">
        <v>137</v>
      </c>
      <c r="N10" s="413"/>
      <c r="O10" s="400"/>
      <c r="P10" s="96" t="s">
        <v>134</v>
      </c>
      <c r="Q10" s="97" t="s">
        <v>135</v>
      </c>
      <c r="R10" s="98" t="s">
        <v>136</v>
      </c>
      <c r="S10" s="94" t="s">
        <v>137</v>
      </c>
      <c r="T10" s="413"/>
      <c r="U10" s="386"/>
      <c r="V10" s="89" t="s">
        <v>134</v>
      </c>
      <c r="W10" s="99" t="s">
        <v>135</v>
      </c>
      <c r="X10" s="100" t="s">
        <v>136</v>
      </c>
      <c r="Y10" s="101" t="s">
        <v>137</v>
      </c>
      <c r="Z10" s="413"/>
      <c r="AA10" s="400"/>
      <c r="AB10" s="87" t="s">
        <v>134</v>
      </c>
      <c r="AC10" s="95" t="s">
        <v>135</v>
      </c>
      <c r="AD10" s="93" t="s">
        <v>136</v>
      </c>
      <c r="AE10" s="102" t="s">
        <v>137</v>
      </c>
      <c r="AF10" s="367"/>
    </row>
    <row r="11" spans="1:32" s="119" customFormat="1" ht="22.5" customHeight="1">
      <c r="A11" s="103"/>
      <c r="B11" s="104"/>
      <c r="C11" s="375" t="s">
        <v>225</v>
      </c>
      <c r="D11" s="105"/>
      <c r="E11" s="106"/>
      <c r="F11" s="107"/>
      <c r="G11" s="108"/>
      <c r="H11" s="109"/>
      <c r="I11" s="375"/>
      <c r="J11" s="105"/>
      <c r="K11" s="106"/>
      <c r="L11" s="107">
        <f>K11*$F$9/1000</f>
        <v>0</v>
      </c>
      <c r="M11" s="108"/>
      <c r="N11" s="110">
        <f>M11*K11/1000</f>
        <v>0</v>
      </c>
      <c r="O11" s="378"/>
      <c r="P11" s="111"/>
      <c r="Q11" s="112"/>
      <c r="R11" s="113">
        <f aca="true" t="shared" si="0" ref="R11:R16">Q11*$R$9/1000</f>
        <v>0</v>
      </c>
      <c r="S11" s="114"/>
      <c r="T11" s="109">
        <f>S11*Q14/1000</f>
        <v>0</v>
      </c>
      <c r="U11" s="375" t="s">
        <v>225</v>
      </c>
      <c r="V11" s="115"/>
      <c r="W11" s="110"/>
      <c r="X11" s="107"/>
      <c r="Y11" s="116"/>
      <c r="Z11" s="110">
        <f>Y11*W11/1000</f>
        <v>0</v>
      </c>
      <c r="AA11" s="435" t="s">
        <v>226</v>
      </c>
      <c r="AB11" s="115" t="s">
        <v>227</v>
      </c>
      <c r="AC11" s="110">
        <v>3</v>
      </c>
      <c r="AD11" s="107">
        <f>AC11*$AD$9/1000</f>
        <v>1.5</v>
      </c>
      <c r="AE11" s="117"/>
      <c r="AF11" s="118">
        <f>AE11*AC11/1000</f>
        <v>0</v>
      </c>
    </row>
    <row r="12" spans="1:32" s="119" customFormat="1" ht="22.5" customHeight="1">
      <c r="A12" s="120"/>
      <c r="B12" s="104"/>
      <c r="C12" s="376"/>
      <c r="D12" s="121"/>
      <c r="E12" s="122"/>
      <c r="F12" s="123"/>
      <c r="G12" s="108"/>
      <c r="H12" s="109"/>
      <c r="I12" s="376"/>
      <c r="J12" s="124"/>
      <c r="K12" s="125"/>
      <c r="L12" s="125"/>
      <c r="M12" s="108"/>
      <c r="N12" s="110"/>
      <c r="O12" s="378"/>
      <c r="P12" s="111"/>
      <c r="Q12" s="112"/>
      <c r="R12" s="113">
        <f t="shared" si="0"/>
        <v>0</v>
      </c>
      <c r="S12" s="114"/>
      <c r="T12" s="109"/>
      <c r="U12" s="376"/>
      <c r="V12" s="115"/>
      <c r="W12" s="110"/>
      <c r="X12" s="126"/>
      <c r="Y12" s="116"/>
      <c r="Z12" s="110"/>
      <c r="AA12" s="436"/>
      <c r="AB12" s="87"/>
      <c r="AC12" s="87"/>
      <c r="AD12" s="127"/>
      <c r="AE12" s="117"/>
      <c r="AF12" s="118"/>
    </row>
    <row r="13" spans="1:32" s="119" customFormat="1" ht="22.5" customHeight="1" thickBot="1">
      <c r="A13" s="120"/>
      <c r="B13" s="104"/>
      <c r="C13" s="377"/>
      <c r="D13" s="128"/>
      <c r="E13" s="128"/>
      <c r="F13" s="128"/>
      <c r="G13" s="108"/>
      <c r="H13" s="109"/>
      <c r="I13" s="377"/>
      <c r="J13" s="129"/>
      <c r="K13" s="129"/>
      <c r="L13" s="124"/>
      <c r="M13" s="108"/>
      <c r="N13" s="110">
        <f>M13*K13/1000</f>
        <v>0</v>
      </c>
      <c r="O13" s="378"/>
      <c r="P13" s="111"/>
      <c r="Q13" s="112"/>
      <c r="R13" s="130">
        <f t="shared" si="0"/>
        <v>0</v>
      </c>
      <c r="S13" s="114"/>
      <c r="T13" s="109">
        <f aca="true" t="shared" si="1" ref="T13:T18">S13*Q16/1000</f>
        <v>0</v>
      </c>
      <c r="U13" s="377"/>
      <c r="V13" s="131"/>
      <c r="W13" s="132"/>
      <c r="X13" s="126"/>
      <c r="Y13" s="133"/>
      <c r="Z13" s="110">
        <f>Y13*W13/1000</f>
        <v>0</v>
      </c>
      <c r="AA13" s="437"/>
      <c r="AB13" s="134"/>
      <c r="AC13" s="134"/>
      <c r="AD13" s="134"/>
      <c r="AE13" s="117"/>
      <c r="AF13" s="118">
        <f>AE13*AC13/1000</f>
        <v>0</v>
      </c>
    </row>
    <row r="14" spans="1:32" s="119" customFormat="1" ht="22.5" customHeight="1">
      <c r="A14" s="135"/>
      <c r="B14" s="91"/>
      <c r="C14" s="380"/>
      <c r="D14" s="136"/>
      <c r="E14" s="137"/>
      <c r="F14" s="126">
        <f>E14*$F$9/1000</f>
        <v>0</v>
      </c>
      <c r="G14" s="138"/>
      <c r="H14" s="110"/>
      <c r="I14" s="371"/>
      <c r="J14" s="139"/>
      <c r="K14" s="140"/>
      <c r="L14" s="126">
        <f>K14*$L$9/1000</f>
        <v>0</v>
      </c>
      <c r="M14" s="108"/>
      <c r="N14" s="110">
        <f>M14*K14*60/1000</f>
        <v>0</v>
      </c>
      <c r="O14" s="378"/>
      <c r="P14" s="111"/>
      <c r="Q14" s="112"/>
      <c r="R14" s="113">
        <f t="shared" si="0"/>
        <v>0</v>
      </c>
      <c r="S14" s="108"/>
      <c r="T14" s="110">
        <f t="shared" si="1"/>
        <v>0</v>
      </c>
      <c r="U14" s="387" t="s">
        <v>228</v>
      </c>
      <c r="V14" s="139" t="s">
        <v>154</v>
      </c>
      <c r="W14" s="128">
        <v>59.5</v>
      </c>
      <c r="X14" s="126">
        <f>W14*$X$9/1000</f>
        <v>29.75</v>
      </c>
      <c r="Y14" s="108"/>
      <c r="Z14" s="110">
        <f>Y14*W15/1000</f>
        <v>0</v>
      </c>
      <c r="AA14" s="371" t="s">
        <v>229</v>
      </c>
      <c r="AB14" s="111" t="s">
        <v>230</v>
      </c>
      <c r="AC14" s="112">
        <v>40</v>
      </c>
      <c r="AD14" s="126">
        <f>AC14*$AD$9/1000</f>
        <v>20</v>
      </c>
      <c r="AE14" s="141">
        <v>1</v>
      </c>
      <c r="AF14" s="118">
        <f>AE14*AC15/1000</f>
        <v>0.03</v>
      </c>
    </row>
    <row r="15" spans="1:32" s="119" customFormat="1" ht="22.5" customHeight="1">
      <c r="A15" s="142"/>
      <c r="B15" s="143"/>
      <c r="C15" s="381"/>
      <c r="D15" s="144"/>
      <c r="E15" s="145"/>
      <c r="F15" s="107">
        <f>E15*$F$9/1000</f>
        <v>0</v>
      </c>
      <c r="G15" s="138"/>
      <c r="H15" s="110"/>
      <c r="I15" s="371"/>
      <c r="J15" s="139"/>
      <c r="K15" s="145"/>
      <c r="L15" s="107">
        <f>K15*$L$9/1000</f>
        <v>0</v>
      </c>
      <c r="M15" s="108"/>
      <c r="N15" s="110">
        <f>M15*K15/1000</f>
        <v>0</v>
      </c>
      <c r="O15" s="378"/>
      <c r="P15" s="111"/>
      <c r="Q15" s="112"/>
      <c r="R15" s="130">
        <f t="shared" si="0"/>
        <v>0</v>
      </c>
      <c r="S15" s="108"/>
      <c r="T15" s="110">
        <f t="shared" si="1"/>
        <v>0</v>
      </c>
      <c r="U15" s="388"/>
      <c r="V15" s="139" t="s">
        <v>182</v>
      </c>
      <c r="W15" s="128">
        <v>10</v>
      </c>
      <c r="X15" s="107">
        <f>W15*$X$9/1000</f>
        <v>5</v>
      </c>
      <c r="Y15" s="108"/>
      <c r="Z15" s="110">
        <f>Y15*W16/1000</f>
        <v>0</v>
      </c>
      <c r="AA15" s="371"/>
      <c r="AB15" s="139" t="s">
        <v>214</v>
      </c>
      <c r="AC15" s="112">
        <v>30</v>
      </c>
      <c r="AD15" s="126">
        <f>AC15*$AD$9/1000</f>
        <v>15</v>
      </c>
      <c r="AE15" s="146"/>
      <c r="AF15" s="118">
        <f>AE15*AC16/1000</f>
        <v>0</v>
      </c>
    </row>
    <row r="16" spans="1:32" s="119" customFormat="1" ht="22.5" customHeight="1">
      <c r="A16" s="103"/>
      <c r="B16" s="147"/>
      <c r="C16" s="381"/>
      <c r="D16" s="144"/>
      <c r="E16" s="145"/>
      <c r="F16" s="107">
        <f>E16*$F$9/1000</f>
        <v>0</v>
      </c>
      <c r="G16" s="108"/>
      <c r="H16" s="110"/>
      <c r="I16" s="371"/>
      <c r="J16" s="148"/>
      <c r="K16" s="145"/>
      <c r="L16" s="126">
        <f>K16*$L$9/1000</f>
        <v>0</v>
      </c>
      <c r="M16" s="114"/>
      <c r="N16" s="110">
        <f>M16*K16/1000</f>
        <v>0</v>
      </c>
      <c r="O16" s="378"/>
      <c r="P16" s="148"/>
      <c r="Q16" s="128"/>
      <c r="R16" s="113">
        <f t="shared" si="0"/>
        <v>0</v>
      </c>
      <c r="S16" s="108"/>
      <c r="T16" s="110">
        <f t="shared" si="1"/>
        <v>0</v>
      </c>
      <c r="U16" s="388"/>
      <c r="V16" s="139" t="s">
        <v>231</v>
      </c>
      <c r="W16" s="128">
        <v>15</v>
      </c>
      <c r="X16" s="107">
        <f>W16*$X$9/1000</f>
        <v>7.5</v>
      </c>
      <c r="Y16" s="108"/>
      <c r="Z16" s="110">
        <f>Y16*W17/1000</f>
        <v>0</v>
      </c>
      <c r="AA16" s="371"/>
      <c r="AB16" s="139" t="s">
        <v>145</v>
      </c>
      <c r="AC16" s="112">
        <v>15</v>
      </c>
      <c r="AD16" s="107">
        <f>AC16*$AD$9/1000</f>
        <v>7.5</v>
      </c>
      <c r="AE16" s="146"/>
      <c r="AF16" s="118">
        <f>AE16*AC17/1000</f>
        <v>0</v>
      </c>
    </row>
    <row r="17" spans="1:32" s="119" customFormat="1" ht="22.5" customHeight="1">
      <c r="A17" s="120"/>
      <c r="B17" s="149"/>
      <c r="C17" s="381"/>
      <c r="D17" s="144"/>
      <c r="E17" s="145"/>
      <c r="F17" s="107">
        <f>E17*$F$9/1000</f>
        <v>0</v>
      </c>
      <c r="G17" s="108"/>
      <c r="H17" s="110"/>
      <c r="I17" s="371"/>
      <c r="J17" s="150"/>
      <c r="K17" s="145"/>
      <c r="L17" s="107">
        <f>K17*$L$9/1000</f>
        <v>0</v>
      </c>
      <c r="M17" s="114"/>
      <c r="N17" s="110">
        <f>M17*K17/1000</f>
        <v>0</v>
      </c>
      <c r="O17" s="378"/>
      <c r="P17" s="139"/>
      <c r="Q17" s="128"/>
      <c r="R17" s="107"/>
      <c r="S17" s="114"/>
      <c r="T17" s="110">
        <f t="shared" si="1"/>
        <v>0</v>
      </c>
      <c r="U17" s="388"/>
      <c r="V17" s="139" t="s">
        <v>145</v>
      </c>
      <c r="W17" s="128">
        <v>15</v>
      </c>
      <c r="X17" s="107">
        <f>W17*$X$9/1000</f>
        <v>7.5</v>
      </c>
      <c r="Y17" s="108"/>
      <c r="Z17" s="110">
        <f>Y17*W18/1000</f>
        <v>0</v>
      </c>
      <c r="AA17" s="371"/>
      <c r="AB17" s="139" t="s">
        <v>163</v>
      </c>
      <c r="AC17" s="128">
        <v>3</v>
      </c>
      <c r="AD17" s="107">
        <f>AC17*$AD$9/1000</f>
        <v>1.5</v>
      </c>
      <c r="AE17" s="151"/>
      <c r="AF17" s="118">
        <f>AE17*AC18/1000</f>
        <v>0</v>
      </c>
    </row>
    <row r="18" spans="1:32" s="119" customFormat="1" ht="22.5" customHeight="1">
      <c r="A18" s="120"/>
      <c r="B18" s="91"/>
      <c r="C18" s="381"/>
      <c r="D18" s="111"/>
      <c r="E18" s="145"/>
      <c r="F18" s="107"/>
      <c r="G18" s="108"/>
      <c r="H18" s="110"/>
      <c r="I18" s="371"/>
      <c r="J18" s="152"/>
      <c r="K18" s="153"/>
      <c r="L18" s="107"/>
      <c r="M18" s="114"/>
      <c r="N18" s="110">
        <f>M18*K18/1000</f>
        <v>0</v>
      </c>
      <c r="O18" s="378"/>
      <c r="P18" s="154"/>
      <c r="Q18" s="155"/>
      <c r="R18" s="156"/>
      <c r="S18" s="114"/>
      <c r="T18" s="110">
        <f t="shared" si="1"/>
        <v>0</v>
      </c>
      <c r="U18" s="388"/>
      <c r="V18" s="152" t="s">
        <v>232</v>
      </c>
      <c r="W18" s="157">
        <v>5</v>
      </c>
      <c r="X18" s="158">
        <v>1</v>
      </c>
      <c r="Y18" s="108"/>
      <c r="Z18" s="110">
        <f aca="true" t="shared" si="2" ref="Z18:Z38">Y18*W18/1000</f>
        <v>0</v>
      </c>
      <c r="AA18" s="372"/>
      <c r="AB18" s="139"/>
      <c r="AC18" s="145"/>
      <c r="AD18" s="113"/>
      <c r="AE18" s="151"/>
      <c r="AF18" s="118">
        <f aca="true" t="shared" si="3" ref="AF18:AF38">AE18*AC18/1000</f>
        <v>0</v>
      </c>
    </row>
    <row r="19" spans="1:32" s="119" customFormat="1" ht="22.5" customHeight="1">
      <c r="A19" s="103"/>
      <c r="B19" s="91"/>
      <c r="C19" s="381"/>
      <c r="D19" s="159"/>
      <c r="E19" s="128"/>
      <c r="F19" s="160"/>
      <c r="G19" s="108"/>
      <c r="H19" s="110"/>
      <c r="I19" s="371"/>
      <c r="J19" s="161"/>
      <c r="K19" s="162"/>
      <c r="L19" s="163"/>
      <c r="M19" s="114"/>
      <c r="N19" s="110">
        <f>M19*K18/1000</f>
        <v>0</v>
      </c>
      <c r="O19" s="378"/>
      <c r="P19" s="128"/>
      <c r="Q19" s="128"/>
      <c r="R19" s="164"/>
      <c r="S19" s="165"/>
      <c r="T19" s="110">
        <f aca="true" t="shared" si="4" ref="T19:T25">S19*Q19/1000</f>
        <v>0</v>
      </c>
      <c r="U19" s="389"/>
      <c r="V19" s="166" t="s">
        <v>233</v>
      </c>
      <c r="W19" s="167"/>
      <c r="X19" s="160"/>
      <c r="Y19" s="114"/>
      <c r="Z19" s="110">
        <f t="shared" si="2"/>
        <v>0</v>
      </c>
      <c r="AA19" s="372"/>
      <c r="AB19" s="168"/>
      <c r="AC19" s="169"/>
      <c r="AD19" s="130"/>
      <c r="AE19" s="151"/>
      <c r="AF19" s="118">
        <f t="shared" si="3"/>
        <v>0</v>
      </c>
    </row>
    <row r="20" spans="1:32" s="86" customFormat="1" ht="22.5" customHeight="1">
      <c r="A20" s="135"/>
      <c r="B20" s="91"/>
      <c r="C20" s="382"/>
      <c r="D20" s="170" t="s">
        <v>128</v>
      </c>
      <c r="E20" s="171">
        <f>SUM(E14:E19)</f>
        <v>0</v>
      </c>
      <c r="F20" s="172">
        <f>SUM(F14:F18)</f>
        <v>0</v>
      </c>
      <c r="G20" s="173"/>
      <c r="H20" s="110"/>
      <c r="I20" s="373"/>
      <c r="J20" s="170" t="s">
        <v>128</v>
      </c>
      <c r="K20" s="171">
        <f>SUM(K14:K19)</f>
        <v>0</v>
      </c>
      <c r="L20" s="172">
        <f>SUM(L14:L18)</f>
        <v>0</v>
      </c>
      <c r="M20" s="173"/>
      <c r="N20" s="110">
        <f>M20*K20/1000</f>
        <v>0</v>
      </c>
      <c r="O20" s="378"/>
      <c r="P20" s="174" t="s">
        <v>128</v>
      </c>
      <c r="Q20" s="175">
        <f>SUM(Q11:Q19)</f>
        <v>0</v>
      </c>
      <c r="R20" s="173">
        <f>SUM(R11:R19)</f>
        <v>0</v>
      </c>
      <c r="S20" s="173"/>
      <c r="T20" s="110">
        <f t="shared" si="4"/>
        <v>0</v>
      </c>
      <c r="U20" s="390"/>
      <c r="V20" s="176" t="s">
        <v>128</v>
      </c>
      <c r="W20" s="177">
        <f>SUM(W14:W19)</f>
        <v>104.5</v>
      </c>
      <c r="X20" s="178">
        <f>SUM(X14:X18)</f>
        <v>50.75</v>
      </c>
      <c r="Y20" s="179"/>
      <c r="Z20" s="110">
        <f t="shared" si="2"/>
        <v>0</v>
      </c>
      <c r="AA20" s="373"/>
      <c r="AB20" s="180" t="s">
        <v>128</v>
      </c>
      <c r="AC20" s="180">
        <f>SUM(AC11:AC19)</f>
        <v>91</v>
      </c>
      <c r="AD20" s="181">
        <f>SUM(AD11:AD18)</f>
        <v>45.5</v>
      </c>
      <c r="AE20" s="182"/>
      <c r="AF20" s="118">
        <f t="shared" si="3"/>
        <v>0</v>
      </c>
    </row>
    <row r="21" spans="1:32" s="119" customFormat="1" ht="22.5" customHeight="1">
      <c r="A21" s="183"/>
      <c r="B21" s="91"/>
      <c r="C21" s="441"/>
      <c r="D21" s="111"/>
      <c r="E21" s="140"/>
      <c r="F21" s="126">
        <f>E21*$F$9/1000</f>
        <v>0</v>
      </c>
      <c r="G21" s="108"/>
      <c r="H21" s="110"/>
      <c r="I21" s="373"/>
      <c r="J21" s="111"/>
      <c r="K21" s="140"/>
      <c r="L21" s="126">
        <f>K21*$L$9/1000</f>
        <v>0</v>
      </c>
      <c r="M21" s="108"/>
      <c r="N21" s="110">
        <f>M21*K21/1000</f>
        <v>0</v>
      </c>
      <c r="O21" s="383"/>
      <c r="P21" s="136"/>
      <c r="Q21" s="145"/>
      <c r="R21" s="184">
        <f>R9</f>
        <v>500</v>
      </c>
      <c r="S21" s="133"/>
      <c r="T21" s="110">
        <f t="shared" si="4"/>
        <v>0</v>
      </c>
      <c r="U21" s="378" t="s">
        <v>234</v>
      </c>
      <c r="V21" s="139" t="s">
        <v>209</v>
      </c>
      <c r="W21" s="128">
        <v>44</v>
      </c>
      <c r="X21" s="126">
        <f>W21*$X$9/1000</f>
        <v>22</v>
      </c>
      <c r="Y21" s="185"/>
      <c r="Z21" s="110">
        <f t="shared" si="2"/>
        <v>0</v>
      </c>
      <c r="AA21" s="374" t="s">
        <v>235</v>
      </c>
      <c r="AB21" s="139" t="s">
        <v>236</v>
      </c>
      <c r="AC21" s="140">
        <v>10</v>
      </c>
      <c r="AD21" s="126">
        <f>AC21*$AD$9/1000</f>
        <v>5</v>
      </c>
      <c r="AE21" s="186"/>
      <c r="AF21" s="118">
        <f t="shared" si="3"/>
        <v>0</v>
      </c>
    </row>
    <row r="22" spans="1:32" s="119" customFormat="1" ht="22.5" customHeight="1">
      <c r="A22" s="120"/>
      <c r="B22" s="187"/>
      <c r="C22" s="442"/>
      <c r="D22" s="136"/>
      <c r="E22" s="145"/>
      <c r="F22" s="107">
        <f>E22*$F$9/1000</f>
        <v>0</v>
      </c>
      <c r="G22" s="108"/>
      <c r="H22" s="110"/>
      <c r="I22" s="378"/>
      <c r="J22" s="136"/>
      <c r="K22" s="145"/>
      <c r="L22" s="107">
        <f>K22*$L$9/1000</f>
        <v>0</v>
      </c>
      <c r="M22" s="108"/>
      <c r="N22" s="110">
        <f>M22*K22/1000</f>
        <v>0</v>
      </c>
      <c r="O22" s="384"/>
      <c r="P22" s="111"/>
      <c r="Q22" s="145"/>
      <c r="R22" s="126"/>
      <c r="S22" s="133"/>
      <c r="T22" s="110">
        <f t="shared" si="4"/>
        <v>0</v>
      </c>
      <c r="U22" s="378"/>
      <c r="V22" s="139" t="s">
        <v>237</v>
      </c>
      <c r="W22" s="128">
        <v>23</v>
      </c>
      <c r="X22" s="126">
        <f>W22*$X$9/1000</f>
        <v>11.5</v>
      </c>
      <c r="Y22" s="185"/>
      <c r="Z22" s="110">
        <f t="shared" si="2"/>
        <v>0</v>
      </c>
      <c r="AA22" s="374"/>
      <c r="AB22" s="139" t="s">
        <v>238</v>
      </c>
      <c r="AC22" s="145">
        <v>4</v>
      </c>
      <c r="AD22" s="126">
        <f>AC22*$AD$9/1000</f>
        <v>2</v>
      </c>
      <c r="AE22" s="186"/>
      <c r="AF22" s="118">
        <f t="shared" si="3"/>
        <v>0</v>
      </c>
    </row>
    <row r="23" spans="1:32" s="119" customFormat="1" ht="22.5" customHeight="1">
      <c r="A23" s="183"/>
      <c r="B23" s="147"/>
      <c r="C23" s="442"/>
      <c r="D23" s="136"/>
      <c r="E23" s="145"/>
      <c r="F23" s="107">
        <f>E23*$F$9/1000</f>
        <v>0</v>
      </c>
      <c r="G23" s="108"/>
      <c r="H23" s="110"/>
      <c r="I23" s="378"/>
      <c r="J23" s="136"/>
      <c r="K23" s="145"/>
      <c r="L23" s="126">
        <f>K23*$L$9/1000</f>
        <v>0</v>
      </c>
      <c r="M23" s="108"/>
      <c r="N23" s="110">
        <f>M23*K23/1000</f>
        <v>0</v>
      </c>
      <c r="O23" s="384"/>
      <c r="P23" s="136"/>
      <c r="Q23" s="145"/>
      <c r="R23" s="107"/>
      <c r="S23" s="133"/>
      <c r="T23" s="110">
        <f t="shared" si="4"/>
        <v>0</v>
      </c>
      <c r="U23" s="378"/>
      <c r="V23" s="350" t="s">
        <v>256</v>
      </c>
      <c r="W23" s="351"/>
      <c r="X23" s="352"/>
      <c r="Y23" s="188"/>
      <c r="Z23" s="110">
        <f t="shared" si="2"/>
        <v>0</v>
      </c>
      <c r="AA23" s="374"/>
      <c r="AB23" s="139" t="s">
        <v>191</v>
      </c>
      <c r="AC23" s="145">
        <v>10</v>
      </c>
      <c r="AD23" s="126">
        <f>AC23*$AD$9/1000</f>
        <v>5</v>
      </c>
      <c r="AE23" s="189"/>
      <c r="AF23" s="118">
        <f t="shared" si="3"/>
        <v>0</v>
      </c>
    </row>
    <row r="24" spans="1:32" s="119" customFormat="1" ht="22.5" customHeight="1">
      <c r="A24" s="142"/>
      <c r="B24" s="104"/>
      <c r="C24" s="442"/>
      <c r="D24" s="190"/>
      <c r="E24" s="145"/>
      <c r="F24" s="107"/>
      <c r="G24" s="108"/>
      <c r="H24" s="110"/>
      <c r="I24" s="378"/>
      <c r="J24" s="136"/>
      <c r="K24" s="145"/>
      <c r="L24" s="107">
        <f>K24*$L$9/1000</f>
        <v>0</v>
      </c>
      <c r="M24" s="108"/>
      <c r="N24" s="110">
        <f>M24*K25/1000</f>
        <v>0</v>
      </c>
      <c r="O24" s="384"/>
      <c r="P24" s="136"/>
      <c r="Q24" s="145"/>
      <c r="R24" s="126"/>
      <c r="S24" s="133"/>
      <c r="T24" s="110">
        <f t="shared" si="4"/>
        <v>0</v>
      </c>
      <c r="U24" s="378"/>
      <c r="V24" s="353" t="s">
        <v>252</v>
      </c>
      <c r="W24" s="354"/>
      <c r="X24" s="320">
        <v>1</v>
      </c>
      <c r="Y24" s="188"/>
      <c r="Z24" s="110">
        <f t="shared" si="2"/>
        <v>0</v>
      </c>
      <c r="AA24" s="374"/>
      <c r="AB24" s="139" t="s">
        <v>239</v>
      </c>
      <c r="AC24" s="145">
        <v>65</v>
      </c>
      <c r="AD24" s="126">
        <f>AC24*$AD$9/1000</f>
        <v>32.5</v>
      </c>
      <c r="AE24" s="189"/>
      <c r="AF24" s="118">
        <f t="shared" si="3"/>
        <v>0</v>
      </c>
    </row>
    <row r="25" spans="1:32" s="119" customFormat="1" ht="22.5" customHeight="1">
      <c r="A25" s="183"/>
      <c r="B25" s="191"/>
      <c r="C25" s="442"/>
      <c r="D25" s="136"/>
      <c r="E25" s="145"/>
      <c r="F25" s="107"/>
      <c r="G25" s="108"/>
      <c r="H25" s="110"/>
      <c r="I25" s="379"/>
      <c r="J25" s="136"/>
      <c r="K25" s="145"/>
      <c r="L25" s="107">
        <f>K25*$L$9/1000</f>
        <v>0</v>
      </c>
      <c r="M25" s="108"/>
      <c r="N25" s="110">
        <f>M25*K26/1000</f>
        <v>0</v>
      </c>
      <c r="O25" s="384"/>
      <c r="P25" s="136"/>
      <c r="Q25" s="145"/>
      <c r="R25" s="107"/>
      <c r="S25" s="133"/>
      <c r="T25" s="110">
        <f t="shared" si="4"/>
        <v>0</v>
      </c>
      <c r="U25" s="378"/>
      <c r="V25" s="353" t="s">
        <v>254</v>
      </c>
      <c r="W25" s="354"/>
      <c r="X25" s="320">
        <v>2</v>
      </c>
      <c r="Y25" s="188"/>
      <c r="Z25" s="110">
        <f t="shared" si="2"/>
        <v>0</v>
      </c>
      <c r="AA25" s="374"/>
      <c r="AB25" s="139" t="s">
        <v>240</v>
      </c>
      <c r="AC25" s="145">
        <v>5</v>
      </c>
      <c r="AD25" s="107">
        <f>AC25*$AD$9/1000</f>
        <v>2.5</v>
      </c>
      <c r="AE25" s="189"/>
      <c r="AF25" s="118">
        <f t="shared" si="3"/>
        <v>0</v>
      </c>
    </row>
    <row r="26" spans="1:32" s="119" customFormat="1" ht="22.5" customHeight="1">
      <c r="A26" s="103"/>
      <c r="B26" s="191"/>
      <c r="C26" s="442"/>
      <c r="D26" s="192"/>
      <c r="E26" s="193"/>
      <c r="F26" s="194"/>
      <c r="G26" s="108"/>
      <c r="H26" s="110"/>
      <c r="I26" s="379"/>
      <c r="J26" s="136"/>
      <c r="K26" s="145"/>
      <c r="L26" s="126"/>
      <c r="M26" s="108"/>
      <c r="N26" s="110">
        <f aca="true" t="shared" si="5" ref="N26:N34">M26*K26/1000</f>
        <v>0</v>
      </c>
      <c r="O26" s="384"/>
      <c r="P26" s="195"/>
      <c r="Q26" s="196"/>
      <c r="R26" s="197"/>
      <c r="S26" s="133"/>
      <c r="T26" s="110">
        <f>S26*Q27/1000</f>
        <v>0</v>
      </c>
      <c r="U26" s="378"/>
      <c r="V26" s="353" t="s">
        <v>253</v>
      </c>
      <c r="W26" s="354"/>
      <c r="X26" s="320">
        <v>2</v>
      </c>
      <c r="Y26" s="108"/>
      <c r="Z26" s="110">
        <f t="shared" si="2"/>
        <v>0</v>
      </c>
      <c r="AA26" s="374"/>
      <c r="AB26" s="136"/>
      <c r="AC26" s="112"/>
      <c r="AD26" s="113"/>
      <c r="AE26" s="151"/>
      <c r="AF26" s="118">
        <f t="shared" si="3"/>
        <v>0</v>
      </c>
    </row>
    <row r="27" spans="1:32" s="119" customFormat="1" ht="22.5" customHeight="1">
      <c r="A27" s="183"/>
      <c r="B27" s="191"/>
      <c r="C27" s="442"/>
      <c r="D27" s="115"/>
      <c r="E27" s="201"/>
      <c r="F27" s="202"/>
      <c r="G27" s="108"/>
      <c r="H27" s="110"/>
      <c r="I27" s="379"/>
      <c r="J27" s="203"/>
      <c r="K27" s="110"/>
      <c r="L27" s="126"/>
      <c r="M27" s="108"/>
      <c r="N27" s="110">
        <f t="shared" si="5"/>
        <v>0</v>
      </c>
      <c r="O27" s="385"/>
      <c r="P27" s="204"/>
      <c r="Q27" s="89"/>
      <c r="R27" s="205"/>
      <c r="S27" s="116"/>
      <c r="T27" s="110">
        <f>S27*Q28/1000</f>
        <v>0</v>
      </c>
      <c r="U27" s="378"/>
      <c r="V27" s="348" t="s">
        <v>255</v>
      </c>
      <c r="W27" s="349"/>
      <c r="X27" s="321">
        <v>1</v>
      </c>
      <c r="Y27" s="207"/>
      <c r="Z27" s="110">
        <f t="shared" si="2"/>
        <v>0</v>
      </c>
      <c r="AA27" s="374"/>
      <c r="AB27" s="136"/>
      <c r="AC27" s="110"/>
      <c r="AD27" s="208"/>
      <c r="AE27" s="209"/>
      <c r="AF27" s="118">
        <f t="shared" si="3"/>
        <v>0</v>
      </c>
    </row>
    <row r="28" spans="1:32" s="86" customFormat="1" ht="22.5" customHeight="1">
      <c r="A28" s="120"/>
      <c r="B28" s="191"/>
      <c r="C28" s="443"/>
      <c r="D28" s="170" t="s">
        <v>128</v>
      </c>
      <c r="E28" s="171">
        <f>SUM(E21:E27)</f>
        <v>0</v>
      </c>
      <c r="F28" s="172">
        <f>SUM(F21:F26)</f>
        <v>0</v>
      </c>
      <c r="G28" s="160"/>
      <c r="H28" s="110"/>
      <c r="I28" s="378"/>
      <c r="J28" s="210" t="s">
        <v>128</v>
      </c>
      <c r="K28" s="210">
        <f>SUM(K21:K27)</f>
        <v>0</v>
      </c>
      <c r="L28" s="211">
        <f>SUM(L21:L26)</f>
        <v>0</v>
      </c>
      <c r="M28" s="173"/>
      <c r="N28" s="110">
        <f t="shared" si="5"/>
        <v>0</v>
      </c>
      <c r="O28" s="386"/>
      <c r="P28" s="177" t="s">
        <v>128</v>
      </c>
      <c r="Q28" s="210">
        <f>SUM(Q21:Q27)</f>
        <v>0</v>
      </c>
      <c r="R28" s="211">
        <f>SUM(R21:R26)</f>
        <v>500</v>
      </c>
      <c r="S28" s="173"/>
      <c r="T28" s="110">
        <f aca="true" t="shared" si="6" ref="T28:T38">S28*Q28/1000</f>
        <v>0</v>
      </c>
      <c r="U28" s="378"/>
      <c r="V28" s="177" t="s">
        <v>128</v>
      </c>
      <c r="W28" s="177">
        <f>SUM(W21:W27)</f>
        <v>67</v>
      </c>
      <c r="X28" s="212">
        <f>SUM(X21:X26)</f>
        <v>38.5</v>
      </c>
      <c r="Y28" s="179"/>
      <c r="Z28" s="110">
        <f t="shared" si="2"/>
        <v>0</v>
      </c>
      <c r="AA28" s="374"/>
      <c r="AB28" s="177" t="s">
        <v>128</v>
      </c>
      <c r="AC28" s="177">
        <f>SUM(AC21:AC27)</f>
        <v>94</v>
      </c>
      <c r="AD28" s="181">
        <f>SUM(AD21:AD26)</f>
        <v>47</v>
      </c>
      <c r="AE28" s="182"/>
      <c r="AF28" s="118">
        <f t="shared" si="3"/>
        <v>0</v>
      </c>
    </row>
    <row r="29" spans="1:32" s="119" customFormat="1" ht="22.5" customHeight="1">
      <c r="A29" s="120"/>
      <c r="B29" s="187"/>
      <c r="C29" s="421"/>
      <c r="D29" s="213"/>
      <c r="E29" s="110"/>
      <c r="F29" s="126">
        <f>E29*$F$9/1000</f>
        <v>0</v>
      </c>
      <c r="G29" s="108"/>
      <c r="H29" s="110"/>
      <c r="I29" s="422"/>
      <c r="J29" s="213"/>
      <c r="K29" s="110"/>
      <c r="L29" s="126">
        <f>K29*$L$9/1000</f>
        <v>0</v>
      </c>
      <c r="M29" s="108"/>
      <c r="N29" s="110">
        <f t="shared" si="5"/>
        <v>0</v>
      </c>
      <c r="O29" s="422"/>
      <c r="P29" s="213"/>
      <c r="Q29" s="110"/>
      <c r="R29" s="126">
        <f>Q29*$R$9/1000</f>
        <v>0</v>
      </c>
      <c r="S29" s="133"/>
      <c r="T29" s="110">
        <f t="shared" si="6"/>
        <v>0</v>
      </c>
      <c r="U29" s="433" t="s">
        <v>192</v>
      </c>
      <c r="V29" s="213" t="s">
        <v>196</v>
      </c>
      <c r="W29" s="110">
        <v>4</v>
      </c>
      <c r="X29" s="126">
        <f>W29*$X$9/1000</f>
        <v>2</v>
      </c>
      <c r="Y29" s="108"/>
      <c r="Z29" s="110">
        <f t="shared" si="2"/>
        <v>0</v>
      </c>
      <c r="AA29" s="422" t="s">
        <v>192</v>
      </c>
      <c r="AB29" s="203" t="s">
        <v>195</v>
      </c>
      <c r="AC29" s="110">
        <v>62</v>
      </c>
      <c r="AD29" s="126">
        <f>AC29*$AD$9/1000</f>
        <v>31</v>
      </c>
      <c r="AE29" s="151"/>
      <c r="AF29" s="118">
        <f t="shared" si="3"/>
        <v>0</v>
      </c>
    </row>
    <row r="30" spans="1:32" s="119" customFormat="1" ht="22.5" customHeight="1">
      <c r="A30" s="183"/>
      <c r="B30" s="147"/>
      <c r="C30" s="421"/>
      <c r="D30" s="213"/>
      <c r="E30" s="110"/>
      <c r="F30" s="107">
        <f>E30*$F$9/1000</f>
        <v>0</v>
      </c>
      <c r="G30" s="108"/>
      <c r="H30" s="110"/>
      <c r="I30" s="422"/>
      <c r="J30" s="213"/>
      <c r="K30" s="110"/>
      <c r="L30" s="107">
        <f>K30*$L$9/1000</f>
        <v>0</v>
      </c>
      <c r="M30" s="108"/>
      <c r="N30" s="110">
        <f t="shared" si="5"/>
        <v>0</v>
      </c>
      <c r="O30" s="422"/>
      <c r="P30" s="213"/>
      <c r="Q30" s="110"/>
      <c r="R30" s="107">
        <f>Q30*$R$9/1000</f>
        <v>0</v>
      </c>
      <c r="S30" s="133"/>
      <c r="T30" s="110">
        <f t="shared" si="6"/>
        <v>0</v>
      </c>
      <c r="U30" s="434"/>
      <c r="V30" s="203" t="s">
        <v>197</v>
      </c>
      <c r="W30" s="110">
        <v>68</v>
      </c>
      <c r="X30" s="126">
        <f>W30*$X$9/1000</f>
        <v>34</v>
      </c>
      <c r="Y30" s="108"/>
      <c r="Z30" s="110">
        <f t="shared" si="2"/>
        <v>0</v>
      </c>
      <c r="AA30" s="422"/>
      <c r="AB30" s="203" t="s">
        <v>167</v>
      </c>
      <c r="AC30" s="110">
        <v>0.5</v>
      </c>
      <c r="AD30" s="107">
        <f>AC30*$AD$9/1000</f>
        <v>0.25</v>
      </c>
      <c r="AE30" s="151"/>
      <c r="AF30" s="118">
        <f t="shared" si="3"/>
        <v>0</v>
      </c>
    </row>
    <row r="31" spans="1:32" s="119" customFormat="1" ht="22.5" customHeight="1">
      <c r="A31" s="120"/>
      <c r="B31" s="143"/>
      <c r="C31" s="421"/>
      <c r="D31" s="213"/>
      <c r="E31" s="128"/>
      <c r="F31" s="107"/>
      <c r="G31" s="108"/>
      <c r="H31" s="110"/>
      <c r="I31" s="422"/>
      <c r="J31" s="203"/>
      <c r="K31" s="110"/>
      <c r="L31" s="214"/>
      <c r="M31" s="108"/>
      <c r="N31" s="110">
        <f t="shared" si="5"/>
        <v>0</v>
      </c>
      <c r="O31" s="422"/>
      <c r="P31" s="213"/>
      <c r="Q31" s="110"/>
      <c r="R31" s="107"/>
      <c r="S31" s="133"/>
      <c r="T31" s="110">
        <f t="shared" si="6"/>
        <v>0</v>
      </c>
      <c r="U31" s="434"/>
      <c r="V31" s="203" t="s">
        <v>167</v>
      </c>
      <c r="W31" s="110">
        <v>0.5</v>
      </c>
      <c r="X31" s="107">
        <f>W31*$X$9/1000</f>
        <v>0.25</v>
      </c>
      <c r="Y31" s="108"/>
      <c r="Z31" s="110">
        <f t="shared" si="2"/>
        <v>0</v>
      </c>
      <c r="AA31" s="422"/>
      <c r="AB31" s="203"/>
      <c r="AC31" s="110"/>
      <c r="AD31" s="107"/>
      <c r="AE31" s="151"/>
      <c r="AF31" s="118">
        <f t="shared" si="3"/>
        <v>0</v>
      </c>
    </row>
    <row r="32" spans="1:32" s="119" customFormat="1" ht="22.5" customHeight="1">
      <c r="A32" s="183"/>
      <c r="B32" s="147"/>
      <c r="C32" s="421"/>
      <c r="D32" s="213"/>
      <c r="E32" s="110"/>
      <c r="F32" s="107"/>
      <c r="G32" s="108"/>
      <c r="H32" s="110"/>
      <c r="I32" s="422"/>
      <c r="J32" s="203"/>
      <c r="K32" s="110"/>
      <c r="L32" s="110"/>
      <c r="M32" s="108"/>
      <c r="N32" s="110">
        <f t="shared" si="5"/>
        <v>0</v>
      </c>
      <c r="O32" s="422"/>
      <c r="P32" s="215"/>
      <c r="Q32" s="216"/>
      <c r="R32" s="217"/>
      <c r="S32" s="133"/>
      <c r="T32" s="110">
        <f t="shared" si="6"/>
        <v>0</v>
      </c>
      <c r="U32" s="434"/>
      <c r="V32" s="115"/>
      <c r="W32" s="110"/>
      <c r="X32" s="126"/>
      <c r="Y32" s="108"/>
      <c r="Z32" s="110">
        <f t="shared" si="2"/>
        <v>0</v>
      </c>
      <c r="AA32" s="422"/>
      <c r="AB32" s="215"/>
      <c r="AC32" s="216"/>
      <c r="AD32" s="130"/>
      <c r="AE32" s="151"/>
      <c r="AF32" s="118">
        <f t="shared" si="3"/>
        <v>0</v>
      </c>
    </row>
    <row r="33" spans="1:32" s="119" customFormat="1" ht="22.5" customHeight="1">
      <c r="A33" s="183"/>
      <c r="B33" s="187"/>
      <c r="C33" s="421"/>
      <c r="D33" s="203"/>
      <c r="E33" s="193"/>
      <c r="F33" s="110"/>
      <c r="G33" s="108"/>
      <c r="H33" s="110"/>
      <c r="I33" s="422"/>
      <c r="J33" s="203"/>
      <c r="K33" s="110"/>
      <c r="L33" s="110"/>
      <c r="M33" s="108"/>
      <c r="N33" s="110">
        <f t="shared" si="5"/>
        <v>0</v>
      </c>
      <c r="O33" s="422"/>
      <c r="P33" s="218"/>
      <c r="Q33" s="219"/>
      <c r="R33" s="219"/>
      <c r="S33" s="133"/>
      <c r="T33" s="110">
        <f t="shared" si="6"/>
        <v>0</v>
      </c>
      <c r="U33" s="434"/>
      <c r="V33" s="220"/>
      <c r="W33" s="110"/>
      <c r="X33" s="126"/>
      <c r="Y33" s="108"/>
      <c r="Z33" s="110">
        <f t="shared" si="2"/>
        <v>0</v>
      </c>
      <c r="AA33" s="422"/>
      <c r="AB33" s="218"/>
      <c r="AC33" s="219"/>
      <c r="AD33" s="110"/>
      <c r="AE33" s="151"/>
      <c r="AF33" s="118">
        <f t="shared" si="3"/>
        <v>0</v>
      </c>
    </row>
    <row r="34" spans="1:32" s="86" customFormat="1" ht="21" customHeight="1">
      <c r="A34" s="183"/>
      <c r="B34" s="221"/>
      <c r="C34" s="421"/>
      <c r="D34" s="170" t="s">
        <v>128</v>
      </c>
      <c r="E34" s="171">
        <f>SUM(E28:E33)</f>
        <v>0</v>
      </c>
      <c r="F34" s="172">
        <f>SUM(F28:F32)</f>
        <v>0</v>
      </c>
      <c r="G34" s="222"/>
      <c r="H34" s="106"/>
      <c r="I34" s="440"/>
      <c r="J34" s="180" t="s">
        <v>128</v>
      </c>
      <c r="K34" s="210">
        <f>SUM(K29:K33)</f>
        <v>0</v>
      </c>
      <c r="L34" s="211">
        <f>SUM(L29:L33)</f>
        <v>0</v>
      </c>
      <c r="M34" s="173"/>
      <c r="N34" s="110">
        <f t="shared" si="5"/>
        <v>0</v>
      </c>
      <c r="O34" s="422"/>
      <c r="P34" s="180" t="s">
        <v>128</v>
      </c>
      <c r="Q34" s="210">
        <f>SUM(Q29:Q33)</f>
        <v>0</v>
      </c>
      <c r="R34" s="211">
        <f>SUM(R29:R33)</f>
        <v>0</v>
      </c>
      <c r="S34" s="179"/>
      <c r="T34" s="110">
        <f t="shared" si="6"/>
        <v>0</v>
      </c>
      <c r="U34" s="434"/>
      <c r="V34" s="180" t="s">
        <v>128</v>
      </c>
      <c r="W34" s="210">
        <f>SUM(W29:W33)</f>
        <v>72.5</v>
      </c>
      <c r="X34" s="211">
        <f>SUM(X29:X33)</f>
        <v>36.25</v>
      </c>
      <c r="Y34" s="179"/>
      <c r="Z34" s="110">
        <f t="shared" si="2"/>
        <v>0</v>
      </c>
      <c r="AA34" s="422"/>
      <c r="AB34" s="180" t="s">
        <v>128</v>
      </c>
      <c r="AC34" s="210">
        <f>SUM(AC29:AC33)</f>
        <v>62.5</v>
      </c>
      <c r="AD34" s="223">
        <f>SUM(AD29:AD33)</f>
        <v>31.25</v>
      </c>
      <c r="AE34" s="182"/>
      <c r="AF34" s="118">
        <f t="shared" si="3"/>
        <v>0</v>
      </c>
    </row>
    <row r="35" spans="1:32" s="119" customFormat="1" ht="22.5" customHeight="1">
      <c r="A35" s="183"/>
      <c r="B35" s="224"/>
      <c r="C35" s="439"/>
      <c r="D35" s="225"/>
      <c r="E35" s="226"/>
      <c r="F35" s="126">
        <f>E35*$F$9/1000</f>
        <v>0</v>
      </c>
      <c r="G35" s="227"/>
      <c r="H35" s="110"/>
      <c r="I35" s="378"/>
      <c r="J35" s="111"/>
      <c r="K35" s="228"/>
      <c r="L35" s="107">
        <f>K35*$L$9/1000</f>
        <v>0</v>
      </c>
      <c r="M35" s="108"/>
      <c r="N35" s="110">
        <f>S35*Q35/1000</f>
        <v>0</v>
      </c>
      <c r="O35" s="433"/>
      <c r="P35" s="225"/>
      <c r="Q35" s="229"/>
      <c r="R35" s="107">
        <f>Q35*$R$9/1000</f>
        <v>0</v>
      </c>
      <c r="S35" s="110"/>
      <c r="T35" s="110">
        <f t="shared" si="6"/>
        <v>0</v>
      </c>
      <c r="U35" s="433" t="s">
        <v>241</v>
      </c>
      <c r="V35" s="111" t="s">
        <v>242</v>
      </c>
      <c r="W35" s="228">
        <v>30</v>
      </c>
      <c r="X35" s="126">
        <f>W35*$X$9/1000</f>
        <v>15</v>
      </c>
      <c r="Y35" s="110"/>
      <c r="Z35" s="110">
        <f t="shared" si="2"/>
        <v>0</v>
      </c>
      <c r="AA35" s="378" t="s">
        <v>243</v>
      </c>
      <c r="AB35" s="139" t="s">
        <v>193</v>
      </c>
      <c r="AC35" s="228">
        <v>13</v>
      </c>
      <c r="AD35" s="107">
        <f>AC35*$AD$9/1000</f>
        <v>6.5</v>
      </c>
      <c r="AE35" s="230"/>
      <c r="AF35" s="118">
        <f t="shared" si="3"/>
        <v>0</v>
      </c>
    </row>
    <row r="36" spans="1:32" s="119" customFormat="1" ht="22.5" customHeight="1">
      <c r="A36" s="183"/>
      <c r="B36" s="224"/>
      <c r="C36" s="419"/>
      <c r="D36" s="231"/>
      <c r="E36" s="232"/>
      <c r="F36" s="126">
        <f>E36*$F$9/1000</f>
        <v>0</v>
      </c>
      <c r="G36" s="227"/>
      <c r="H36" s="110"/>
      <c r="I36" s="378"/>
      <c r="J36" s="148"/>
      <c r="K36" s="145"/>
      <c r="L36" s="126">
        <f>K36*$L$9/1000</f>
        <v>0</v>
      </c>
      <c r="M36" s="233"/>
      <c r="N36" s="110">
        <f>S36*Q36/1000</f>
        <v>0</v>
      </c>
      <c r="O36" s="399"/>
      <c r="P36" s="231"/>
      <c r="Q36" s="232"/>
      <c r="R36" s="126">
        <f>Q36*$R$9/1000</f>
        <v>0</v>
      </c>
      <c r="S36" s="110"/>
      <c r="T36" s="110">
        <f t="shared" si="6"/>
        <v>0</v>
      </c>
      <c r="U36" s="399"/>
      <c r="V36" s="148" t="s">
        <v>212</v>
      </c>
      <c r="W36" s="145">
        <v>5</v>
      </c>
      <c r="X36" s="126">
        <f>W36*$X$9/1000</f>
        <v>2.5</v>
      </c>
      <c r="Y36" s="110"/>
      <c r="Z36" s="110">
        <f t="shared" si="2"/>
        <v>0</v>
      </c>
      <c r="AA36" s="378"/>
      <c r="AB36" s="139" t="s">
        <v>182</v>
      </c>
      <c r="AC36" s="145">
        <v>5</v>
      </c>
      <c r="AD36" s="107">
        <f>AC36*$AD$9/1000</f>
        <v>2.5</v>
      </c>
      <c r="AE36" s="230"/>
      <c r="AF36" s="118">
        <f t="shared" si="3"/>
        <v>0</v>
      </c>
    </row>
    <row r="37" spans="1:32" s="119" customFormat="1" ht="22.5" customHeight="1">
      <c r="A37" s="234"/>
      <c r="B37" s="224"/>
      <c r="C37" s="419"/>
      <c r="D37" s="231"/>
      <c r="E37" s="232"/>
      <c r="F37" s="107">
        <f>E37*$F$9/1000</f>
        <v>0</v>
      </c>
      <c r="G37" s="227"/>
      <c r="H37" s="110"/>
      <c r="I37" s="378"/>
      <c r="J37" s="148"/>
      <c r="K37" s="145"/>
      <c r="L37" s="126">
        <f>K37*$L$9/1000</f>
        <v>0</v>
      </c>
      <c r="M37" s="108"/>
      <c r="N37" s="110">
        <f>S37*Q37/1000</f>
        <v>0</v>
      </c>
      <c r="O37" s="399"/>
      <c r="P37" s="231"/>
      <c r="Q37" s="232"/>
      <c r="R37" s="107">
        <f>Q37*$R$9/1000</f>
        <v>0</v>
      </c>
      <c r="S37" s="110"/>
      <c r="T37" s="110">
        <f t="shared" si="6"/>
        <v>0</v>
      </c>
      <c r="U37" s="399"/>
      <c r="V37" s="235"/>
      <c r="W37" s="145"/>
      <c r="X37" s="107"/>
      <c r="Y37" s="110"/>
      <c r="Z37" s="110">
        <f t="shared" si="2"/>
        <v>0</v>
      </c>
      <c r="AA37" s="378"/>
      <c r="AB37" s="139" t="s">
        <v>210</v>
      </c>
      <c r="AC37" s="145">
        <v>12</v>
      </c>
      <c r="AD37" s="126">
        <f>AC37*$AD$9/1000</f>
        <v>6</v>
      </c>
      <c r="AE37" s="230"/>
      <c r="AF37" s="118">
        <f t="shared" si="3"/>
        <v>0</v>
      </c>
    </row>
    <row r="38" spans="1:32" s="119" customFormat="1" ht="22.5" customHeight="1">
      <c r="A38" s="236"/>
      <c r="B38" s="187"/>
      <c r="C38" s="419"/>
      <c r="D38" s="148"/>
      <c r="E38" s="145"/>
      <c r="F38" s="237"/>
      <c r="G38" s="227"/>
      <c r="H38" s="110"/>
      <c r="I38" s="378"/>
      <c r="J38" s="148"/>
      <c r="K38" s="145"/>
      <c r="L38" s="107">
        <f>K38*$L$9/1000</f>
        <v>0</v>
      </c>
      <c r="M38" s="108"/>
      <c r="N38" s="110">
        <f>S38*Q38/1000</f>
        <v>0</v>
      </c>
      <c r="O38" s="399"/>
      <c r="P38" s="231"/>
      <c r="Q38" s="232"/>
      <c r="R38" s="107">
        <f>Q38*$R$9/1000</f>
        <v>0</v>
      </c>
      <c r="S38" s="110"/>
      <c r="T38" s="110">
        <f t="shared" si="6"/>
        <v>0</v>
      </c>
      <c r="U38" s="399"/>
      <c r="V38" s="238"/>
      <c r="W38" s="145"/>
      <c r="X38" s="107"/>
      <c r="Y38" s="110"/>
      <c r="Z38" s="110">
        <f t="shared" si="2"/>
        <v>0</v>
      </c>
      <c r="AA38" s="378"/>
      <c r="AB38" s="239" t="s">
        <v>244</v>
      </c>
      <c r="AC38" s="240">
        <v>4</v>
      </c>
      <c r="AD38" s="126">
        <f>AC38*$AD$9/1000</f>
        <v>2</v>
      </c>
      <c r="AE38" s="230"/>
      <c r="AF38" s="118">
        <f t="shared" si="3"/>
        <v>0</v>
      </c>
    </row>
    <row r="39" spans="1:32" s="119" customFormat="1" ht="22.5" customHeight="1">
      <c r="A39" s="120"/>
      <c r="B39" s="104"/>
      <c r="C39" s="419"/>
      <c r="D39" s="115"/>
      <c r="E39" s="193"/>
      <c r="F39" s="202"/>
      <c r="G39" s="227"/>
      <c r="H39" s="110"/>
      <c r="I39" s="378"/>
      <c r="J39" s="148"/>
      <c r="K39" s="112"/>
      <c r="L39" s="107">
        <f>K39*$L$9/1000</f>
        <v>0</v>
      </c>
      <c r="M39" s="108"/>
      <c r="N39" s="110"/>
      <c r="O39" s="399"/>
      <c r="P39" s="231"/>
      <c r="Q39" s="232"/>
      <c r="R39" s="107">
        <f>Q39*$R$9/1000</f>
        <v>0</v>
      </c>
      <c r="S39" s="110"/>
      <c r="T39" s="110"/>
      <c r="U39" s="399"/>
      <c r="V39" s="148"/>
      <c r="W39" s="145"/>
      <c r="X39" s="107"/>
      <c r="Y39" s="110"/>
      <c r="Z39" s="110"/>
      <c r="AA39" s="378"/>
      <c r="AB39" s="139"/>
      <c r="AC39" s="145"/>
      <c r="AD39" s="107"/>
      <c r="AE39" s="230"/>
      <c r="AF39" s="118"/>
    </row>
    <row r="40" spans="1:32" s="119" customFormat="1" ht="22.5" customHeight="1">
      <c r="A40" s="103"/>
      <c r="B40" s="241"/>
      <c r="C40" s="419"/>
      <c r="D40" s="115"/>
      <c r="E40" s="193"/>
      <c r="F40" s="202"/>
      <c r="G40" s="227"/>
      <c r="H40" s="110"/>
      <c r="I40" s="378"/>
      <c r="J40" s="115"/>
      <c r="K40" s="110"/>
      <c r="L40" s="242"/>
      <c r="M40" s="108"/>
      <c r="N40" s="110"/>
      <c r="O40" s="399"/>
      <c r="P40" s="243"/>
      <c r="Q40" s="244"/>
      <c r="R40" s="245"/>
      <c r="S40" s="110"/>
      <c r="T40" s="110"/>
      <c r="U40" s="399"/>
      <c r="V40" s="148"/>
      <c r="W40" s="145"/>
      <c r="X40" s="126"/>
      <c r="Y40" s="110"/>
      <c r="Z40" s="110"/>
      <c r="AA40" s="378"/>
      <c r="AB40" s="148"/>
      <c r="AC40" s="145"/>
      <c r="AD40" s="130"/>
      <c r="AE40" s="230"/>
      <c r="AF40" s="118"/>
    </row>
    <row r="41" spans="1:32" s="119" customFormat="1" ht="22.5" customHeight="1">
      <c r="A41" s="120"/>
      <c r="B41" s="187"/>
      <c r="C41" s="419"/>
      <c r="D41" s="115"/>
      <c r="E41" s="193"/>
      <c r="F41" s="202"/>
      <c r="G41" s="227"/>
      <c r="H41" s="110"/>
      <c r="I41" s="378"/>
      <c r="J41" s="115"/>
      <c r="K41" s="110"/>
      <c r="L41" s="246"/>
      <c r="M41" s="108"/>
      <c r="N41" s="110"/>
      <c r="O41" s="399"/>
      <c r="P41" s="115"/>
      <c r="Q41" s="110"/>
      <c r="R41" s="110"/>
      <c r="S41" s="110"/>
      <c r="T41" s="110"/>
      <c r="U41" s="399"/>
      <c r="V41" s="115"/>
      <c r="W41" s="110"/>
      <c r="X41" s="110"/>
      <c r="Y41" s="110"/>
      <c r="Z41" s="110"/>
      <c r="AA41" s="378"/>
      <c r="AB41" s="115"/>
      <c r="AC41" s="110"/>
      <c r="AD41" s="247"/>
      <c r="AE41" s="230"/>
      <c r="AF41" s="118"/>
    </row>
    <row r="42" spans="1:32" s="119" customFormat="1" ht="22.5" customHeight="1">
      <c r="A42" s="120"/>
      <c r="B42" s="187"/>
      <c r="C42" s="419"/>
      <c r="D42" s="110"/>
      <c r="E42" s="193"/>
      <c r="F42" s="110"/>
      <c r="G42" s="227"/>
      <c r="H42" s="110"/>
      <c r="I42" s="378"/>
      <c r="J42" s="115"/>
      <c r="K42" s="110"/>
      <c r="L42" s="208"/>
      <c r="M42" s="108"/>
      <c r="N42" s="110">
        <f>S42*Q42/1000</f>
        <v>0</v>
      </c>
      <c r="O42" s="399"/>
      <c r="P42" s="110"/>
      <c r="Q42" s="110"/>
      <c r="R42" s="110"/>
      <c r="S42" s="110"/>
      <c r="T42" s="110">
        <f>S42*Q42/1000</f>
        <v>0</v>
      </c>
      <c r="U42" s="399"/>
      <c r="V42" s="319" t="s">
        <v>251</v>
      </c>
      <c r="W42" s="319"/>
      <c r="X42" s="319">
        <v>8</v>
      </c>
      <c r="Y42" s="110"/>
      <c r="Z42" s="110">
        <f>Y42*W42/1000</f>
        <v>0</v>
      </c>
      <c r="AA42" s="378"/>
      <c r="AB42" s="115"/>
      <c r="AC42" s="110"/>
      <c r="AD42" s="110"/>
      <c r="AE42" s="230"/>
      <c r="AF42" s="118">
        <f>AE42*AC42/1000</f>
        <v>0</v>
      </c>
    </row>
    <row r="43" spans="1:36" s="86" customFormat="1" ht="21.75" customHeight="1">
      <c r="A43" s="248"/>
      <c r="B43" s="104"/>
      <c r="C43" s="420"/>
      <c r="D43" s="170" t="s">
        <v>128</v>
      </c>
      <c r="E43" s="171">
        <f>SUM(E37:E42)</f>
        <v>0</v>
      </c>
      <c r="F43" s="172">
        <f>SUM(F37:F41)</f>
        <v>0</v>
      </c>
      <c r="G43" s="249"/>
      <c r="H43" s="110"/>
      <c r="I43" s="378"/>
      <c r="J43" s="210" t="s">
        <v>128</v>
      </c>
      <c r="K43" s="210">
        <f>SUM(K35:K42)</f>
        <v>0</v>
      </c>
      <c r="L43" s="211">
        <f>SUM(L35:L42)</f>
        <v>0</v>
      </c>
      <c r="M43" s="173"/>
      <c r="N43" s="110">
        <f>S43*Q43/1000</f>
        <v>0</v>
      </c>
      <c r="O43" s="400"/>
      <c r="P43" s="210" t="s">
        <v>128</v>
      </c>
      <c r="Q43" s="210">
        <f>SUM(Q35:Q42)</f>
        <v>0</v>
      </c>
      <c r="R43" s="211">
        <f>SUM(R35:R42)</f>
        <v>0</v>
      </c>
      <c r="S43" s="179"/>
      <c r="T43" s="110">
        <f>S43*Q43/1000</f>
        <v>0</v>
      </c>
      <c r="U43" s="400"/>
      <c r="V43" s="210" t="s">
        <v>128</v>
      </c>
      <c r="W43" s="210">
        <f>SUM(W35:W42)</f>
        <v>35</v>
      </c>
      <c r="X43" s="211">
        <f>SUM(X35:X42)</f>
        <v>25.5</v>
      </c>
      <c r="Y43" s="179"/>
      <c r="Z43" s="110">
        <f>Y43*W43/1000</f>
        <v>0</v>
      </c>
      <c r="AA43" s="378"/>
      <c r="AB43" s="210" t="s">
        <v>128</v>
      </c>
      <c r="AC43" s="210">
        <f>SUM(AC35:AC42)</f>
        <v>34</v>
      </c>
      <c r="AD43" s="250">
        <f>SUM(AD35:AD42)</f>
        <v>17</v>
      </c>
      <c r="AE43" s="182"/>
      <c r="AF43" s="251">
        <f>AE43*AC43/1000</f>
        <v>0</v>
      </c>
      <c r="AJ43" s="252"/>
    </row>
    <row r="44" spans="1:32" s="271" customFormat="1" ht="36" customHeight="1" thickBot="1">
      <c r="A44" s="253"/>
      <c r="B44" s="254"/>
      <c r="C44" s="255"/>
      <c r="D44" s="256"/>
      <c r="E44" s="256"/>
      <c r="F44" s="257"/>
      <c r="G44" s="258"/>
      <c r="H44" s="256"/>
      <c r="I44" s="259"/>
      <c r="J44" s="256"/>
      <c r="K44" s="256"/>
      <c r="L44" s="257"/>
      <c r="M44" s="260"/>
      <c r="N44" s="256"/>
      <c r="O44" s="261"/>
      <c r="P44" s="262"/>
      <c r="Q44" s="260"/>
      <c r="R44" s="263"/>
      <c r="S44" s="264"/>
      <c r="T44" s="265"/>
      <c r="U44" s="266"/>
      <c r="V44" s="265" t="s">
        <v>0</v>
      </c>
      <c r="W44" s="265"/>
      <c r="X44" s="267"/>
      <c r="Y44" s="265"/>
      <c r="Z44" s="265"/>
      <c r="AA44" s="266"/>
      <c r="AB44" s="265" t="s">
        <v>245</v>
      </c>
      <c r="AC44" s="265"/>
      <c r="AD44" s="268">
        <f>AD9</f>
        <v>500</v>
      </c>
      <c r="AE44" s="269"/>
      <c r="AF44" s="270"/>
    </row>
    <row r="45" spans="1:32" s="86" customFormat="1" ht="22.5" customHeight="1">
      <c r="A45" s="272"/>
      <c r="B45" s="273"/>
      <c r="C45" s="438" t="s">
        <v>131</v>
      </c>
      <c r="D45" s="432"/>
      <c r="E45" s="275"/>
      <c r="F45" s="432">
        <f>SUM(H11:H44)/$F$9</f>
        <v>0</v>
      </c>
      <c r="G45" s="432"/>
      <c r="H45" s="274"/>
      <c r="I45" s="432" t="s">
        <v>131</v>
      </c>
      <c r="J45" s="432"/>
      <c r="K45" s="274"/>
      <c r="L45" s="364">
        <f>SUM(N11:N44)/$L$9</f>
        <v>0</v>
      </c>
      <c r="M45" s="364"/>
      <c r="N45" s="274"/>
      <c r="O45" s="432" t="s">
        <v>131</v>
      </c>
      <c r="P45" s="432"/>
      <c r="Q45" s="274"/>
      <c r="R45" s="364">
        <f>SUM(T11:T44)/$R$9</f>
        <v>0</v>
      </c>
      <c r="S45" s="364"/>
      <c r="T45" s="274"/>
      <c r="U45" s="432" t="s">
        <v>131</v>
      </c>
      <c r="V45" s="432"/>
      <c r="W45" s="274"/>
      <c r="X45" s="364">
        <f>SUM(Z11:Z44)/$X$9</f>
        <v>0</v>
      </c>
      <c r="Y45" s="364"/>
      <c r="Z45" s="274"/>
      <c r="AA45" s="432" t="s">
        <v>131</v>
      </c>
      <c r="AB45" s="432"/>
      <c r="AC45" s="274"/>
      <c r="AD45" s="364">
        <f>SUM(AF11:AF44)/$X$9</f>
        <v>5.9999999999999995E-05</v>
      </c>
      <c r="AE45" s="364"/>
      <c r="AF45" s="276"/>
    </row>
    <row r="46" spans="1:32" s="86" customFormat="1" ht="22.5" customHeight="1" hidden="1">
      <c r="A46" s="277"/>
      <c r="B46" s="278"/>
      <c r="C46" s="391" t="s">
        <v>218</v>
      </c>
      <c r="D46" s="279" t="s">
        <v>219</v>
      </c>
      <c r="E46" s="280"/>
      <c r="F46" s="368">
        <v>0</v>
      </c>
      <c r="G46" s="368"/>
      <c r="H46" s="281"/>
      <c r="I46" s="394" t="s">
        <v>218</v>
      </c>
      <c r="J46" s="279" t="s">
        <v>219</v>
      </c>
      <c r="K46" s="280"/>
      <c r="L46" s="396">
        <v>0</v>
      </c>
      <c r="M46" s="396"/>
      <c r="N46" s="282"/>
      <c r="O46" s="429" t="s">
        <v>218</v>
      </c>
      <c r="P46" s="279" t="s">
        <v>219</v>
      </c>
      <c r="Q46" s="280"/>
      <c r="R46" s="396">
        <v>0</v>
      </c>
      <c r="S46" s="396"/>
      <c r="T46" s="282"/>
      <c r="U46" s="429" t="s">
        <v>218</v>
      </c>
      <c r="V46" s="279" t="s">
        <v>219</v>
      </c>
      <c r="W46" s="280"/>
      <c r="X46" s="396">
        <v>0</v>
      </c>
      <c r="Y46" s="396"/>
      <c r="Z46" s="282"/>
      <c r="AA46" s="429" t="s">
        <v>218</v>
      </c>
      <c r="AB46" s="279" t="s">
        <v>219</v>
      </c>
      <c r="AC46" s="282"/>
      <c r="AD46" s="368">
        <v>0</v>
      </c>
      <c r="AE46" s="369"/>
      <c r="AF46" s="283"/>
    </row>
    <row r="47" spans="1:32" s="86" customFormat="1" ht="22.5" customHeight="1" hidden="1">
      <c r="A47" s="277"/>
      <c r="B47" s="278"/>
      <c r="C47" s="392"/>
      <c r="D47" s="284" t="s">
        <v>220</v>
      </c>
      <c r="E47" s="282"/>
      <c r="F47" s="355">
        <v>0</v>
      </c>
      <c r="G47" s="370"/>
      <c r="H47" s="281"/>
      <c r="I47" s="394"/>
      <c r="J47" s="284" t="s">
        <v>220</v>
      </c>
      <c r="K47" s="282"/>
      <c r="L47" s="355">
        <v>0</v>
      </c>
      <c r="M47" s="370"/>
      <c r="N47" s="282"/>
      <c r="O47" s="430"/>
      <c r="P47" s="284" t="s">
        <v>220</v>
      </c>
      <c r="Q47" s="282"/>
      <c r="R47" s="355">
        <v>0</v>
      </c>
      <c r="S47" s="370"/>
      <c r="T47" s="282"/>
      <c r="U47" s="430"/>
      <c r="V47" s="284" t="s">
        <v>220</v>
      </c>
      <c r="W47" s="282"/>
      <c r="X47" s="355">
        <v>0</v>
      </c>
      <c r="Y47" s="370"/>
      <c r="Z47" s="282"/>
      <c r="AA47" s="430"/>
      <c r="AB47" s="284" t="s">
        <v>220</v>
      </c>
      <c r="AC47" s="282"/>
      <c r="AD47" s="355">
        <v>0</v>
      </c>
      <c r="AE47" s="356"/>
      <c r="AF47" s="283"/>
    </row>
    <row r="48" spans="1:32" s="86" customFormat="1" ht="22.5" customHeight="1" hidden="1">
      <c r="A48" s="277"/>
      <c r="B48" s="278"/>
      <c r="C48" s="392"/>
      <c r="D48" s="284" t="s">
        <v>221</v>
      </c>
      <c r="E48" s="282"/>
      <c r="F48" s="355">
        <v>0</v>
      </c>
      <c r="G48" s="370"/>
      <c r="H48" s="281"/>
      <c r="I48" s="394"/>
      <c r="J48" s="284" t="s">
        <v>221</v>
      </c>
      <c r="K48" s="282"/>
      <c r="L48" s="355">
        <v>0</v>
      </c>
      <c r="M48" s="370"/>
      <c r="N48" s="282"/>
      <c r="O48" s="430"/>
      <c r="P48" s="284" t="s">
        <v>221</v>
      </c>
      <c r="Q48" s="282"/>
      <c r="R48" s="355">
        <v>0</v>
      </c>
      <c r="S48" s="370"/>
      <c r="T48" s="282"/>
      <c r="U48" s="430"/>
      <c r="V48" s="284" t="s">
        <v>221</v>
      </c>
      <c r="W48" s="282"/>
      <c r="X48" s="355">
        <v>0</v>
      </c>
      <c r="Y48" s="370"/>
      <c r="Z48" s="282"/>
      <c r="AA48" s="430"/>
      <c r="AB48" s="284" t="s">
        <v>221</v>
      </c>
      <c r="AC48" s="282"/>
      <c r="AD48" s="355">
        <v>0</v>
      </c>
      <c r="AE48" s="356"/>
      <c r="AF48" s="283"/>
    </row>
    <row r="49" spans="1:32" s="86" customFormat="1" ht="22.5" customHeight="1" hidden="1">
      <c r="A49" s="277"/>
      <c r="B49" s="278"/>
      <c r="C49" s="392"/>
      <c r="D49" s="284" t="s">
        <v>222</v>
      </c>
      <c r="E49" s="282"/>
      <c r="F49" s="355">
        <v>0</v>
      </c>
      <c r="G49" s="370"/>
      <c r="H49" s="281"/>
      <c r="I49" s="394"/>
      <c r="J49" s="284" t="s">
        <v>222</v>
      </c>
      <c r="K49" s="282"/>
      <c r="L49" s="355">
        <v>0</v>
      </c>
      <c r="M49" s="370"/>
      <c r="N49" s="282"/>
      <c r="O49" s="430"/>
      <c r="P49" s="284" t="s">
        <v>222</v>
      </c>
      <c r="Q49" s="282"/>
      <c r="R49" s="355">
        <v>0</v>
      </c>
      <c r="S49" s="370"/>
      <c r="T49" s="282"/>
      <c r="U49" s="430"/>
      <c r="V49" s="284" t="s">
        <v>222</v>
      </c>
      <c r="W49" s="282"/>
      <c r="X49" s="355">
        <v>0</v>
      </c>
      <c r="Y49" s="370"/>
      <c r="Z49" s="282"/>
      <c r="AA49" s="430"/>
      <c r="AB49" s="284" t="s">
        <v>222</v>
      </c>
      <c r="AC49" s="282"/>
      <c r="AD49" s="355">
        <v>0</v>
      </c>
      <c r="AE49" s="356"/>
      <c r="AF49" s="283"/>
    </row>
    <row r="50" spans="1:32" s="86" customFormat="1" ht="22.5" customHeight="1" hidden="1">
      <c r="A50" s="277"/>
      <c r="B50" s="278"/>
      <c r="C50" s="392"/>
      <c r="D50" s="284" t="s">
        <v>223</v>
      </c>
      <c r="E50" s="282"/>
      <c r="F50" s="355">
        <v>0</v>
      </c>
      <c r="G50" s="370"/>
      <c r="H50" s="281"/>
      <c r="I50" s="394"/>
      <c r="J50" s="284" t="s">
        <v>223</v>
      </c>
      <c r="K50" s="282"/>
      <c r="L50" s="355">
        <v>0</v>
      </c>
      <c r="M50" s="370"/>
      <c r="N50" s="282"/>
      <c r="O50" s="430"/>
      <c r="P50" s="284" t="s">
        <v>223</v>
      </c>
      <c r="Q50" s="282"/>
      <c r="R50" s="355">
        <v>0</v>
      </c>
      <c r="S50" s="370"/>
      <c r="T50" s="282"/>
      <c r="U50" s="430"/>
      <c r="V50" s="284" t="s">
        <v>223</v>
      </c>
      <c r="W50" s="282"/>
      <c r="X50" s="355">
        <v>0</v>
      </c>
      <c r="Y50" s="370"/>
      <c r="Z50" s="282"/>
      <c r="AA50" s="430"/>
      <c r="AB50" s="284" t="s">
        <v>223</v>
      </c>
      <c r="AC50" s="282"/>
      <c r="AD50" s="355">
        <v>0</v>
      </c>
      <c r="AE50" s="356"/>
      <c r="AF50" s="283"/>
    </row>
    <row r="51" spans="1:32" s="86" customFormat="1" ht="22.5" customHeight="1" hidden="1">
      <c r="A51" s="285"/>
      <c r="B51" s="286"/>
      <c r="C51" s="393"/>
      <c r="D51" s="287" t="s">
        <v>218</v>
      </c>
      <c r="E51" s="288"/>
      <c r="F51" s="397">
        <v>0</v>
      </c>
      <c r="G51" s="397"/>
      <c r="H51" s="289"/>
      <c r="I51" s="395"/>
      <c r="J51" s="287" t="s">
        <v>218</v>
      </c>
      <c r="K51" s="288"/>
      <c r="L51" s="397">
        <v>0</v>
      </c>
      <c r="M51" s="397"/>
      <c r="N51" s="288"/>
      <c r="O51" s="431"/>
      <c r="P51" s="287" t="s">
        <v>218</v>
      </c>
      <c r="Q51" s="288"/>
      <c r="R51" s="397">
        <v>0</v>
      </c>
      <c r="S51" s="397"/>
      <c r="T51" s="288"/>
      <c r="U51" s="431"/>
      <c r="V51" s="287" t="s">
        <v>218</v>
      </c>
      <c r="W51" s="288"/>
      <c r="X51" s="397">
        <v>0</v>
      </c>
      <c r="Y51" s="397"/>
      <c r="Z51" s="288"/>
      <c r="AA51" s="431"/>
      <c r="AB51" s="287" t="s">
        <v>218</v>
      </c>
      <c r="AC51" s="288"/>
      <c r="AD51" s="357">
        <v>0</v>
      </c>
      <c r="AE51" s="358"/>
      <c r="AF51" s="291"/>
    </row>
    <row r="52" spans="1:32" s="302" customFormat="1" ht="27.75" customHeight="1">
      <c r="A52" s="292"/>
      <c r="B52" s="293"/>
      <c r="C52" s="294" t="s">
        <v>246</v>
      </c>
      <c r="D52" s="294"/>
      <c r="E52" s="295"/>
      <c r="F52" s="296"/>
      <c r="G52" s="296"/>
      <c r="H52" s="296"/>
      <c r="I52" s="296"/>
      <c r="J52" s="297"/>
      <c r="K52" s="297"/>
      <c r="L52" s="297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9"/>
      <c r="AB52" s="299"/>
      <c r="AC52" s="299"/>
      <c r="AD52" s="299"/>
      <c r="AE52" s="300"/>
      <c r="AF52" s="301"/>
    </row>
    <row r="53" spans="1:32" ht="34.5" customHeight="1" thickBot="1">
      <c r="A53" s="303"/>
      <c r="B53" s="304"/>
      <c r="C53" s="305" t="s">
        <v>224</v>
      </c>
      <c r="D53" s="305"/>
      <c r="E53" s="306"/>
      <c r="F53" s="306"/>
      <c r="G53" s="306"/>
      <c r="H53" s="306"/>
      <c r="I53" s="306"/>
      <c r="J53" s="306"/>
      <c r="K53" s="306"/>
      <c r="L53" s="306"/>
      <c r="M53" s="307"/>
      <c r="N53" s="307"/>
      <c r="O53" s="306"/>
      <c r="P53" s="306"/>
      <c r="Q53" s="306"/>
      <c r="R53" s="307"/>
      <c r="S53" s="307"/>
      <c r="T53" s="307"/>
      <c r="U53" s="306"/>
      <c r="V53" s="306"/>
      <c r="W53" s="307"/>
      <c r="X53" s="306"/>
      <c r="Y53" s="307"/>
      <c r="Z53" s="307"/>
      <c r="AA53" s="306"/>
      <c r="AB53" s="306"/>
      <c r="AC53" s="307"/>
      <c r="AD53" s="307"/>
      <c r="AE53" s="308"/>
      <c r="AF53" s="304"/>
    </row>
    <row r="54" ht="22.5" customHeight="1">
      <c r="AF54" s="310"/>
    </row>
    <row r="55" ht="22.5" customHeight="1">
      <c r="AF55" s="80"/>
    </row>
  </sheetData>
  <sheetProtection/>
  <mergeCells count="104">
    <mergeCell ref="I29:I34"/>
    <mergeCell ref="C21:C28"/>
    <mergeCell ref="C7:AD7"/>
    <mergeCell ref="C1:C6"/>
    <mergeCell ref="I1:J1"/>
    <mergeCell ref="I2:J2"/>
    <mergeCell ref="I3:J3"/>
    <mergeCell ref="I4:J4"/>
    <mergeCell ref="I5:J5"/>
    <mergeCell ref="I6:J6"/>
    <mergeCell ref="C45:D45"/>
    <mergeCell ref="C35:C43"/>
    <mergeCell ref="O45:P45"/>
    <mergeCell ref="F45:G45"/>
    <mergeCell ref="I45:J45"/>
    <mergeCell ref="I35:I43"/>
    <mergeCell ref="O35:O43"/>
    <mergeCell ref="AA11:AA13"/>
    <mergeCell ref="U46:U51"/>
    <mergeCell ref="R51:S51"/>
    <mergeCell ref="X51:Y51"/>
    <mergeCell ref="R50:S50"/>
    <mergeCell ref="R47:S47"/>
    <mergeCell ref="X50:Y50"/>
    <mergeCell ref="R45:S45"/>
    <mergeCell ref="AA35:AA43"/>
    <mergeCell ref="U35:U43"/>
    <mergeCell ref="X45:Y45"/>
    <mergeCell ref="U45:V45"/>
    <mergeCell ref="L50:M50"/>
    <mergeCell ref="L45:M45"/>
    <mergeCell ref="AA29:AA34"/>
    <mergeCell ref="R46:S46"/>
    <mergeCell ref="O46:O51"/>
    <mergeCell ref="AA45:AB45"/>
    <mergeCell ref="X47:Y47"/>
    <mergeCell ref="AA46:AA51"/>
    <mergeCell ref="R49:S49"/>
    <mergeCell ref="X49:Y49"/>
    <mergeCell ref="X46:Y46"/>
    <mergeCell ref="U29:U34"/>
    <mergeCell ref="P8:S8"/>
    <mergeCell ref="R9:S9"/>
    <mergeCell ref="U8:U10"/>
    <mergeCell ref="Z8:Z10"/>
    <mergeCell ref="T8:T10"/>
    <mergeCell ref="X9:Y9"/>
    <mergeCell ref="H8:H10"/>
    <mergeCell ref="L51:M51"/>
    <mergeCell ref="O8:O10"/>
    <mergeCell ref="A8:B8"/>
    <mergeCell ref="A9:B9"/>
    <mergeCell ref="N8:N10"/>
    <mergeCell ref="I8:I10"/>
    <mergeCell ref="C8:C10"/>
    <mergeCell ref="C29:C34"/>
    <mergeCell ref="O29:O34"/>
    <mergeCell ref="AA8:AA10"/>
    <mergeCell ref="V8:Y8"/>
    <mergeCell ref="F47:G47"/>
    <mergeCell ref="L47:M47"/>
    <mergeCell ref="J8:M8"/>
    <mergeCell ref="I14:I20"/>
    <mergeCell ref="I11:I13"/>
    <mergeCell ref="D8:G8"/>
    <mergeCell ref="F9:G9"/>
    <mergeCell ref="L9:M9"/>
    <mergeCell ref="C46:C51"/>
    <mergeCell ref="F46:G46"/>
    <mergeCell ref="I46:I51"/>
    <mergeCell ref="L46:M46"/>
    <mergeCell ref="F50:G50"/>
    <mergeCell ref="F51:G51"/>
    <mergeCell ref="F49:G49"/>
    <mergeCell ref="L49:M49"/>
    <mergeCell ref="C11:C13"/>
    <mergeCell ref="U11:U13"/>
    <mergeCell ref="O11:O20"/>
    <mergeCell ref="U21:U28"/>
    <mergeCell ref="I21:I28"/>
    <mergeCell ref="C14:C20"/>
    <mergeCell ref="O21:O28"/>
    <mergeCell ref="U14:U20"/>
    <mergeCell ref="AF8:AF10"/>
    <mergeCell ref="AD46:AE46"/>
    <mergeCell ref="AD47:AE47"/>
    <mergeCell ref="F48:G48"/>
    <mergeCell ref="L48:M48"/>
    <mergeCell ref="R48:S48"/>
    <mergeCell ref="X48:Y48"/>
    <mergeCell ref="AD48:AE48"/>
    <mergeCell ref="AA14:AA20"/>
    <mergeCell ref="AA21:AA28"/>
    <mergeCell ref="AD49:AE49"/>
    <mergeCell ref="AD50:AE50"/>
    <mergeCell ref="AD51:AE51"/>
    <mergeCell ref="AB8:AE8"/>
    <mergeCell ref="AD9:AE9"/>
    <mergeCell ref="AD45:AE45"/>
    <mergeCell ref="V27:W27"/>
    <mergeCell ref="V23:X23"/>
    <mergeCell ref="V25:W25"/>
    <mergeCell ref="V24:W24"/>
    <mergeCell ref="V26:W26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J55"/>
  <sheetViews>
    <sheetView zoomScale="75" zoomScaleNormal="75" workbookViewId="0" topLeftCell="C7">
      <selection activeCell="AB24" sqref="AB24"/>
    </sheetView>
  </sheetViews>
  <sheetFormatPr defaultColWidth="6.125" defaultRowHeight="22.5" customHeight="1"/>
  <cols>
    <col min="1" max="1" width="14.625" style="69" hidden="1" customWidth="1"/>
    <col min="2" max="2" width="8.625" style="69" hidden="1" customWidth="1"/>
    <col min="3" max="3" width="5.125" style="73" customWidth="1"/>
    <col min="4" max="4" width="17.625" style="69" customWidth="1"/>
    <col min="5" max="5" width="5.875" style="309" hidden="1" customWidth="1"/>
    <col min="6" max="6" width="15.625" style="69" customWidth="1"/>
    <col min="7" max="7" width="8.25390625" style="69" hidden="1" customWidth="1"/>
    <col min="8" max="8" width="8.625" style="69" hidden="1" customWidth="1"/>
    <col min="9" max="9" width="5.125" style="73" customWidth="1"/>
    <col min="10" max="10" width="17.625" style="69" customWidth="1"/>
    <col min="11" max="11" width="5.875" style="69" hidden="1" customWidth="1"/>
    <col min="12" max="12" width="15.625" style="69" customWidth="1"/>
    <col min="13" max="13" width="10.625" style="69" hidden="1" customWidth="1"/>
    <col min="14" max="14" width="8.625" style="69" hidden="1" customWidth="1"/>
    <col min="15" max="15" width="5.125" style="73" customWidth="1"/>
    <col min="16" max="16" width="17.625" style="69" customWidth="1"/>
    <col min="17" max="17" width="5.875" style="69" hidden="1" customWidth="1"/>
    <col min="18" max="18" width="15.625" style="69" customWidth="1"/>
    <col min="19" max="19" width="10.625" style="69" hidden="1" customWidth="1"/>
    <col min="20" max="20" width="8.625" style="69" hidden="1" customWidth="1"/>
    <col min="21" max="21" width="5.125" style="73" customWidth="1"/>
    <col min="22" max="22" width="17.625" style="69" customWidth="1"/>
    <col min="23" max="23" width="5.875" style="69" hidden="1" customWidth="1"/>
    <col min="24" max="24" width="15.625" style="69" customWidth="1"/>
    <col min="25" max="25" width="10.625" style="69" hidden="1" customWidth="1"/>
    <col min="26" max="26" width="8.625" style="69" hidden="1" customWidth="1"/>
    <col min="27" max="27" width="5.125" style="73" customWidth="1"/>
    <col min="28" max="28" width="17.625" style="69" customWidth="1"/>
    <col min="29" max="29" width="5.875" style="69" hidden="1" customWidth="1"/>
    <col min="30" max="30" width="15.625" style="69" customWidth="1"/>
    <col min="31" max="31" width="10.50390625" style="69" hidden="1" customWidth="1"/>
    <col min="32" max="34" width="6.125" style="69" customWidth="1"/>
    <col min="35" max="35" width="0" style="69" hidden="1" customWidth="1"/>
    <col min="36" max="16384" width="6.125" style="69" customWidth="1"/>
  </cols>
  <sheetData>
    <row r="1" spans="3:10" ht="18" customHeight="1" hidden="1">
      <c r="C1" s="445" t="s">
        <v>123</v>
      </c>
      <c r="D1" s="70" t="s">
        <v>124</v>
      </c>
      <c r="E1" s="71" t="s">
        <v>125</v>
      </c>
      <c r="F1" s="70" t="s">
        <v>126</v>
      </c>
      <c r="G1" s="70"/>
      <c r="H1" s="70"/>
      <c r="I1" s="447" t="s">
        <v>127</v>
      </c>
      <c r="J1" s="447"/>
    </row>
    <row r="2" spans="3:22" ht="18" customHeight="1" hidden="1">
      <c r="C2" s="445"/>
      <c r="D2" s="70"/>
      <c r="E2" s="74"/>
      <c r="F2" s="72"/>
      <c r="G2" s="70"/>
      <c r="H2" s="70"/>
      <c r="I2" s="448"/>
      <c r="J2" s="449"/>
      <c r="V2" s="75"/>
    </row>
    <row r="3" spans="3:10" ht="18" customHeight="1" hidden="1">
      <c r="C3" s="445"/>
      <c r="D3" s="70"/>
      <c r="E3" s="74"/>
      <c r="F3" s="72"/>
      <c r="G3" s="70"/>
      <c r="H3" s="70"/>
      <c r="I3" s="448"/>
      <c r="J3" s="449"/>
    </row>
    <row r="4" spans="3:22" ht="18" customHeight="1" hidden="1">
      <c r="C4" s="445"/>
      <c r="D4" s="70"/>
      <c r="E4" s="74"/>
      <c r="F4" s="72"/>
      <c r="G4" s="70"/>
      <c r="H4" s="70"/>
      <c r="I4" s="448"/>
      <c r="J4" s="449"/>
      <c r="V4" s="75"/>
    </row>
    <row r="5" spans="3:10" ht="18" customHeight="1" hidden="1">
      <c r="C5" s="445"/>
      <c r="D5" s="70"/>
      <c r="E5" s="74"/>
      <c r="F5" s="72"/>
      <c r="G5" s="70"/>
      <c r="H5" s="70"/>
      <c r="I5" s="448"/>
      <c r="J5" s="449"/>
    </row>
    <row r="6" spans="3:31" ht="18" customHeight="1" hidden="1">
      <c r="C6" s="446"/>
      <c r="D6" s="76" t="s">
        <v>128</v>
      </c>
      <c r="E6" s="77">
        <f>SUM(E2:E5)</f>
        <v>0</v>
      </c>
      <c r="F6" s="78">
        <f>SUM(F2:F5)</f>
        <v>0</v>
      </c>
      <c r="G6" s="76"/>
      <c r="H6" s="76"/>
      <c r="I6" s="450">
        <f>SUM(I2:J5)</f>
        <v>0</v>
      </c>
      <c r="J6" s="451"/>
      <c r="K6" s="79"/>
      <c r="L6" s="80"/>
      <c r="M6" s="80"/>
      <c r="N6" s="80"/>
      <c r="O6" s="81"/>
      <c r="P6" s="80"/>
      <c r="Q6" s="80"/>
      <c r="R6" s="80"/>
      <c r="S6" s="80"/>
      <c r="T6" s="80"/>
      <c r="U6" s="81"/>
      <c r="V6" s="80"/>
      <c r="W6" s="80"/>
      <c r="X6" s="80"/>
      <c r="Y6" s="80"/>
      <c r="Z6" s="80"/>
      <c r="AA6" s="81"/>
      <c r="AB6" s="80"/>
      <c r="AC6" s="80"/>
      <c r="AD6" s="80"/>
      <c r="AE6" s="80"/>
    </row>
    <row r="7" spans="2:31" s="82" customFormat="1" ht="30.75" customHeight="1" thickBot="1">
      <c r="B7" s="83"/>
      <c r="C7" s="444" t="s">
        <v>250</v>
      </c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84"/>
    </row>
    <row r="8" spans="1:32" s="86" customFormat="1" ht="24.75" customHeight="1">
      <c r="A8" s="414" t="s">
        <v>129</v>
      </c>
      <c r="B8" s="415"/>
      <c r="C8" s="418" t="s">
        <v>130</v>
      </c>
      <c r="D8" s="407">
        <v>41155</v>
      </c>
      <c r="E8" s="408"/>
      <c r="F8" s="408"/>
      <c r="G8" s="409"/>
      <c r="H8" s="411" t="s">
        <v>131</v>
      </c>
      <c r="I8" s="398" t="s">
        <v>130</v>
      </c>
      <c r="J8" s="404">
        <f>D8+1</f>
        <v>41156</v>
      </c>
      <c r="K8" s="405"/>
      <c r="L8" s="405"/>
      <c r="M8" s="406"/>
      <c r="N8" s="411" t="s">
        <v>131</v>
      </c>
      <c r="O8" s="398" t="s">
        <v>132</v>
      </c>
      <c r="P8" s="423">
        <f>J8+1</f>
        <v>41157</v>
      </c>
      <c r="Q8" s="424"/>
      <c r="R8" s="424"/>
      <c r="S8" s="425"/>
      <c r="T8" s="411" t="s">
        <v>131</v>
      </c>
      <c r="U8" s="426" t="s">
        <v>130</v>
      </c>
      <c r="V8" s="401">
        <f>P8+1</f>
        <v>41158</v>
      </c>
      <c r="W8" s="402"/>
      <c r="X8" s="402"/>
      <c r="Y8" s="403"/>
      <c r="Z8" s="411" t="s">
        <v>131</v>
      </c>
      <c r="AA8" s="398" t="s">
        <v>130</v>
      </c>
      <c r="AB8" s="359">
        <f>V8+1</f>
        <v>41159</v>
      </c>
      <c r="AC8" s="360"/>
      <c r="AD8" s="360"/>
      <c r="AE8" s="361"/>
      <c r="AF8" s="365" t="s">
        <v>131</v>
      </c>
    </row>
    <row r="9" spans="1:32" s="86" customFormat="1" ht="21.75" customHeight="1">
      <c r="A9" s="416">
        <v>41057</v>
      </c>
      <c r="B9" s="417"/>
      <c r="C9" s="419"/>
      <c r="D9" s="87" t="s">
        <v>133</v>
      </c>
      <c r="E9" s="88"/>
      <c r="F9" s="362">
        <v>500</v>
      </c>
      <c r="G9" s="410"/>
      <c r="H9" s="412"/>
      <c r="I9" s="399"/>
      <c r="J9" s="87" t="s">
        <v>133</v>
      </c>
      <c r="K9" s="87"/>
      <c r="L9" s="362">
        <f>F9</f>
        <v>500</v>
      </c>
      <c r="M9" s="410"/>
      <c r="N9" s="412"/>
      <c r="O9" s="399"/>
      <c r="P9" s="87" t="s">
        <v>133</v>
      </c>
      <c r="Q9" s="87"/>
      <c r="R9" s="362">
        <f>F9</f>
        <v>500</v>
      </c>
      <c r="S9" s="410"/>
      <c r="T9" s="412"/>
      <c r="U9" s="384"/>
      <c r="V9" s="89" t="s">
        <v>133</v>
      </c>
      <c r="W9" s="89"/>
      <c r="X9" s="427">
        <f>F9</f>
        <v>500</v>
      </c>
      <c r="Y9" s="428"/>
      <c r="Z9" s="412"/>
      <c r="AA9" s="399"/>
      <c r="AB9" s="87" t="s">
        <v>133</v>
      </c>
      <c r="AC9" s="87"/>
      <c r="AD9" s="362">
        <f>F9</f>
        <v>500</v>
      </c>
      <c r="AE9" s="363"/>
      <c r="AF9" s="366"/>
    </row>
    <row r="10" spans="1:32" s="86" customFormat="1" ht="22.5" customHeight="1">
      <c r="A10" s="90"/>
      <c r="B10" s="91"/>
      <c r="C10" s="420"/>
      <c r="D10" s="87" t="s">
        <v>134</v>
      </c>
      <c r="E10" s="92" t="s">
        <v>135</v>
      </c>
      <c r="F10" s="93" t="s">
        <v>136</v>
      </c>
      <c r="G10" s="94" t="s">
        <v>137</v>
      </c>
      <c r="H10" s="413"/>
      <c r="I10" s="400"/>
      <c r="J10" s="87" t="s">
        <v>134</v>
      </c>
      <c r="K10" s="95" t="s">
        <v>135</v>
      </c>
      <c r="L10" s="93" t="s">
        <v>136</v>
      </c>
      <c r="M10" s="94" t="s">
        <v>137</v>
      </c>
      <c r="N10" s="413"/>
      <c r="O10" s="400"/>
      <c r="P10" s="96" t="s">
        <v>134</v>
      </c>
      <c r="Q10" s="97" t="s">
        <v>135</v>
      </c>
      <c r="R10" s="98" t="s">
        <v>136</v>
      </c>
      <c r="S10" s="94" t="s">
        <v>137</v>
      </c>
      <c r="T10" s="413"/>
      <c r="U10" s="386"/>
      <c r="V10" s="89" t="s">
        <v>134</v>
      </c>
      <c r="W10" s="99" t="s">
        <v>135</v>
      </c>
      <c r="X10" s="100" t="s">
        <v>136</v>
      </c>
      <c r="Y10" s="101" t="s">
        <v>137</v>
      </c>
      <c r="Z10" s="413"/>
      <c r="AA10" s="400"/>
      <c r="AB10" s="87" t="s">
        <v>134</v>
      </c>
      <c r="AC10" s="95" t="s">
        <v>135</v>
      </c>
      <c r="AD10" s="93" t="s">
        <v>136</v>
      </c>
      <c r="AE10" s="102" t="s">
        <v>137</v>
      </c>
      <c r="AF10" s="367"/>
    </row>
    <row r="11" spans="1:32" s="119" customFormat="1" ht="22.5" customHeight="1">
      <c r="A11" s="103"/>
      <c r="B11" s="104"/>
      <c r="C11" s="375" t="s">
        <v>247</v>
      </c>
      <c r="D11" s="105" t="s">
        <v>138</v>
      </c>
      <c r="E11" s="106">
        <v>3</v>
      </c>
      <c r="F11" s="107">
        <f>E11*$F$9/1000</f>
        <v>1.5</v>
      </c>
      <c r="G11" s="108"/>
      <c r="H11" s="109"/>
      <c r="I11" s="375" t="s">
        <v>225</v>
      </c>
      <c r="J11" s="105"/>
      <c r="K11" s="106"/>
      <c r="L11" s="107"/>
      <c r="M11" s="108"/>
      <c r="N11" s="110">
        <f>M11*K11/1000</f>
        <v>0</v>
      </c>
      <c r="O11" s="378" t="s">
        <v>139</v>
      </c>
      <c r="P11" s="111" t="s">
        <v>140</v>
      </c>
      <c r="Q11" s="112">
        <v>125</v>
      </c>
      <c r="R11" s="130">
        <f>Q11*$R$9/1000</f>
        <v>62.5</v>
      </c>
      <c r="S11" s="114"/>
      <c r="T11" s="109">
        <f>S11*Q14/1000</f>
        <v>0</v>
      </c>
      <c r="U11" s="375" t="s">
        <v>225</v>
      </c>
      <c r="V11" s="115"/>
      <c r="W11" s="110"/>
      <c r="X11" s="107"/>
      <c r="Y11" s="116"/>
      <c r="Z11" s="110">
        <f>Y11*W11/1000</f>
        <v>0</v>
      </c>
      <c r="AA11" s="375" t="s">
        <v>141</v>
      </c>
      <c r="AB11" s="115" t="s">
        <v>142</v>
      </c>
      <c r="AC11" s="110">
        <v>3</v>
      </c>
      <c r="AD11" s="107">
        <f>AC11*$AD$9/1000</f>
        <v>1.5</v>
      </c>
      <c r="AE11" s="117"/>
      <c r="AF11" s="118">
        <f>AE11*AC11/1000</f>
        <v>0</v>
      </c>
    </row>
    <row r="12" spans="1:32" s="119" customFormat="1" ht="22.5" customHeight="1">
      <c r="A12" s="120"/>
      <c r="B12" s="104"/>
      <c r="C12" s="376"/>
      <c r="D12" s="121"/>
      <c r="E12" s="122"/>
      <c r="F12" s="123"/>
      <c r="G12" s="108"/>
      <c r="H12" s="109"/>
      <c r="I12" s="376"/>
      <c r="J12" s="124"/>
      <c r="K12" s="125"/>
      <c r="L12" s="125"/>
      <c r="M12" s="108"/>
      <c r="N12" s="110"/>
      <c r="O12" s="378"/>
      <c r="P12" s="111" t="s">
        <v>143</v>
      </c>
      <c r="Q12" s="112">
        <v>10</v>
      </c>
      <c r="R12" s="130">
        <f>Q12*$R$9/1000</f>
        <v>5</v>
      </c>
      <c r="S12" s="114"/>
      <c r="T12" s="109"/>
      <c r="U12" s="376"/>
      <c r="V12" s="115"/>
      <c r="W12" s="110"/>
      <c r="X12" s="126"/>
      <c r="Y12" s="116"/>
      <c r="Z12" s="110"/>
      <c r="AA12" s="376"/>
      <c r="AB12" s="115"/>
      <c r="AC12" s="87"/>
      <c r="AD12" s="127"/>
      <c r="AE12" s="117"/>
      <c r="AF12" s="118"/>
    </row>
    <row r="13" spans="1:32" s="119" customFormat="1" ht="22.5" customHeight="1" thickBot="1">
      <c r="A13" s="120"/>
      <c r="B13" s="104"/>
      <c r="C13" s="377"/>
      <c r="D13" s="452" t="s">
        <v>144</v>
      </c>
      <c r="E13" s="453"/>
      <c r="F13" s="454"/>
      <c r="G13" s="108"/>
      <c r="H13" s="109"/>
      <c r="I13" s="377"/>
      <c r="J13" s="129"/>
      <c r="K13" s="129"/>
      <c r="L13" s="124"/>
      <c r="M13" s="108"/>
      <c r="N13" s="110">
        <f>M13*K13/1000</f>
        <v>0</v>
      </c>
      <c r="O13" s="378"/>
      <c r="P13" s="111" t="s">
        <v>145</v>
      </c>
      <c r="Q13" s="112">
        <v>15</v>
      </c>
      <c r="R13" s="113">
        <f>Q13*$R$9/1000</f>
        <v>7.5</v>
      </c>
      <c r="S13" s="114"/>
      <c r="T13" s="109">
        <f aca="true" t="shared" si="0" ref="T13:T18">S13*Q16/1000</f>
        <v>0</v>
      </c>
      <c r="U13" s="377"/>
      <c r="V13" s="131"/>
      <c r="W13" s="132"/>
      <c r="X13" s="126"/>
      <c r="Y13" s="133"/>
      <c r="Z13" s="110">
        <f>Y13*W13/1000</f>
        <v>0</v>
      </c>
      <c r="AA13" s="377"/>
      <c r="AB13" s="131"/>
      <c r="AC13" s="134"/>
      <c r="AD13" s="134"/>
      <c r="AE13" s="117"/>
      <c r="AF13" s="118">
        <f>AE13*AC13/1000</f>
        <v>0</v>
      </c>
    </row>
    <row r="14" spans="1:32" s="119" customFormat="1" ht="22.5" customHeight="1">
      <c r="A14" s="135"/>
      <c r="B14" s="91"/>
      <c r="C14" s="380" t="s">
        <v>146</v>
      </c>
      <c r="D14" s="136" t="s">
        <v>147</v>
      </c>
      <c r="E14" s="137">
        <v>1</v>
      </c>
      <c r="F14" s="107">
        <f>E14*$F$9/1000</f>
        <v>0.5</v>
      </c>
      <c r="G14" s="138"/>
      <c r="H14" s="110"/>
      <c r="I14" s="371" t="s">
        <v>148</v>
      </c>
      <c r="J14" s="139" t="s">
        <v>149</v>
      </c>
      <c r="K14" s="140">
        <v>30</v>
      </c>
      <c r="L14" s="126">
        <f>K14*$L$9/1000</f>
        <v>15</v>
      </c>
      <c r="M14" s="108"/>
      <c r="N14" s="110">
        <f>M14*K14*60/1000</f>
        <v>0</v>
      </c>
      <c r="O14" s="378"/>
      <c r="P14" s="111" t="s">
        <v>150</v>
      </c>
      <c r="Q14" s="112">
        <v>15</v>
      </c>
      <c r="R14" s="113">
        <f>Q14*$R$9/1000</f>
        <v>7.5</v>
      </c>
      <c r="S14" s="108"/>
      <c r="T14" s="110">
        <f t="shared" si="0"/>
        <v>0</v>
      </c>
      <c r="U14" s="387" t="s">
        <v>151</v>
      </c>
      <c r="V14" s="139" t="s">
        <v>152</v>
      </c>
      <c r="W14" s="128">
        <v>75</v>
      </c>
      <c r="X14" s="107">
        <f>W14*$X$9/1000</f>
        <v>37.5</v>
      </c>
      <c r="Y14" s="108"/>
      <c r="Z14" s="110">
        <f>Y14*W15/1000</f>
        <v>0</v>
      </c>
      <c r="AA14" s="371" t="s">
        <v>153</v>
      </c>
      <c r="AB14" s="111" t="s">
        <v>154</v>
      </c>
      <c r="AC14" s="112">
        <v>60</v>
      </c>
      <c r="AD14" s="126">
        <f>AC14*$AD$9/1000</f>
        <v>30</v>
      </c>
      <c r="AE14" s="141">
        <v>1</v>
      </c>
      <c r="AF14" s="118">
        <f>AE14*AC15/1000</f>
        <v>0.035</v>
      </c>
    </row>
    <row r="15" spans="1:32" s="119" customFormat="1" ht="22.5" customHeight="1">
      <c r="A15" s="142"/>
      <c r="B15" s="143"/>
      <c r="C15" s="381"/>
      <c r="D15" s="144" t="s">
        <v>155</v>
      </c>
      <c r="E15" s="145">
        <v>29</v>
      </c>
      <c r="F15" s="107">
        <f>E15*$F$9/1000</f>
        <v>14.5</v>
      </c>
      <c r="G15" s="138"/>
      <c r="H15" s="110"/>
      <c r="I15" s="371"/>
      <c r="J15" s="139" t="s">
        <v>156</v>
      </c>
      <c r="K15" s="145">
        <v>15</v>
      </c>
      <c r="L15" s="107">
        <f>K15*$L$9/1000</f>
        <v>7.5</v>
      </c>
      <c r="M15" s="108"/>
      <c r="N15" s="110">
        <f>M15*K15/1000</f>
        <v>0</v>
      </c>
      <c r="O15" s="378"/>
      <c r="P15" s="111" t="s">
        <v>157</v>
      </c>
      <c r="Q15" s="112">
        <v>5</v>
      </c>
      <c r="R15" s="113">
        <f>Q15*$R$9/1000</f>
        <v>2.5</v>
      </c>
      <c r="S15" s="108"/>
      <c r="T15" s="110">
        <f t="shared" si="0"/>
        <v>0</v>
      </c>
      <c r="U15" s="388"/>
      <c r="V15" s="115" t="s">
        <v>158</v>
      </c>
      <c r="W15" s="128">
        <v>5</v>
      </c>
      <c r="X15" s="107">
        <f>W15*$X$9/1000</f>
        <v>2.5</v>
      </c>
      <c r="Y15" s="108"/>
      <c r="Z15" s="110">
        <f>Y15*W16/1000</f>
        <v>0</v>
      </c>
      <c r="AA15" s="371"/>
      <c r="AB15" s="139" t="s">
        <v>159</v>
      </c>
      <c r="AC15" s="112">
        <v>35</v>
      </c>
      <c r="AD15" s="107">
        <f>AC15*$AD$9/1000</f>
        <v>17.5</v>
      </c>
      <c r="AE15" s="146"/>
      <c r="AF15" s="118">
        <f>AE15*AC16/1000</f>
        <v>0</v>
      </c>
    </row>
    <row r="16" spans="1:32" s="119" customFormat="1" ht="22.5" customHeight="1">
      <c r="A16" s="103"/>
      <c r="B16" s="147"/>
      <c r="C16" s="381"/>
      <c r="D16" s="144" t="s">
        <v>160</v>
      </c>
      <c r="E16" s="145">
        <v>45</v>
      </c>
      <c r="F16" s="107">
        <f>E16*$F$9/1000</f>
        <v>22.5</v>
      </c>
      <c r="G16" s="108"/>
      <c r="H16" s="110"/>
      <c r="I16" s="371"/>
      <c r="J16" s="148" t="s">
        <v>161</v>
      </c>
      <c r="K16" s="145">
        <v>2</v>
      </c>
      <c r="L16" s="126">
        <f>K16*$L$9/1000</f>
        <v>1</v>
      </c>
      <c r="M16" s="114"/>
      <c r="N16" s="110">
        <f>M16*K16/1000</f>
        <v>0</v>
      </c>
      <c r="O16" s="378"/>
      <c r="P16" s="148" t="s">
        <v>162</v>
      </c>
      <c r="Q16" s="128">
        <v>5</v>
      </c>
      <c r="R16" s="113">
        <f>Q16*$R$9/1000</f>
        <v>2.5</v>
      </c>
      <c r="S16" s="108"/>
      <c r="T16" s="110">
        <f t="shared" si="0"/>
        <v>0</v>
      </c>
      <c r="U16" s="388"/>
      <c r="V16" s="139" t="s">
        <v>163</v>
      </c>
      <c r="W16" s="128">
        <v>1</v>
      </c>
      <c r="X16" s="107">
        <f>W16*$X$9/1000</f>
        <v>0.5</v>
      </c>
      <c r="Y16" s="108"/>
      <c r="Z16" s="110">
        <f>Y16*W17/1000</f>
        <v>0</v>
      </c>
      <c r="AA16" s="371"/>
      <c r="AB16" s="139" t="s">
        <v>164</v>
      </c>
      <c r="AC16" s="112">
        <v>5</v>
      </c>
      <c r="AD16" s="158">
        <v>1</v>
      </c>
      <c r="AE16" s="146"/>
      <c r="AF16" s="118">
        <f>AE16*AC17/1000</f>
        <v>0</v>
      </c>
    </row>
    <row r="17" spans="1:32" s="119" customFormat="1" ht="22.5" customHeight="1">
      <c r="A17" s="120"/>
      <c r="B17" s="149"/>
      <c r="C17" s="381"/>
      <c r="D17" s="311" t="s">
        <v>165</v>
      </c>
      <c r="E17" s="145">
        <v>4</v>
      </c>
      <c r="F17" s="126">
        <f>E17*$F$9/1000</f>
        <v>2</v>
      </c>
      <c r="G17" s="108"/>
      <c r="H17" s="110"/>
      <c r="I17" s="371"/>
      <c r="J17" s="150" t="s">
        <v>145</v>
      </c>
      <c r="K17" s="145">
        <v>45</v>
      </c>
      <c r="L17" s="126">
        <f>K17*$L$9/1000</f>
        <v>22.5</v>
      </c>
      <c r="M17" s="114"/>
      <c r="N17" s="110">
        <f>M17*K17/1000</f>
        <v>0</v>
      </c>
      <c r="O17" s="378"/>
      <c r="P17" s="312" t="s">
        <v>166</v>
      </c>
      <c r="Q17" s="128"/>
      <c r="R17" s="107"/>
      <c r="S17" s="114"/>
      <c r="T17" s="110">
        <f t="shared" si="0"/>
        <v>0</v>
      </c>
      <c r="U17" s="388"/>
      <c r="V17" s="139" t="s">
        <v>167</v>
      </c>
      <c r="W17" s="128">
        <v>1</v>
      </c>
      <c r="X17" s="107">
        <f>W17*$X$9/1000</f>
        <v>0.5</v>
      </c>
      <c r="Y17" s="108"/>
      <c r="Z17" s="110">
        <f>Y17*W18/1000</f>
        <v>0</v>
      </c>
      <c r="AA17" s="371"/>
      <c r="AB17" s="139"/>
      <c r="AC17" s="128"/>
      <c r="AD17" s="107"/>
      <c r="AE17" s="151"/>
      <c r="AF17" s="118">
        <f>AE17*AC18/1000</f>
        <v>0</v>
      </c>
    </row>
    <row r="18" spans="1:32" s="119" customFormat="1" ht="22.5" customHeight="1">
      <c r="A18" s="120"/>
      <c r="B18" s="91"/>
      <c r="C18" s="381"/>
      <c r="D18" s="111"/>
      <c r="E18" s="145"/>
      <c r="F18" s="107"/>
      <c r="G18" s="108"/>
      <c r="H18" s="110"/>
      <c r="I18" s="371"/>
      <c r="J18" s="313" t="s">
        <v>168</v>
      </c>
      <c r="K18" s="153">
        <v>5</v>
      </c>
      <c r="L18" s="107">
        <f>K18*$L$9/1000</f>
        <v>2.5</v>
      </c>
      <c r="M18" s="114"/>
      <c r="N18" s="110">
        <f>M18*K18/1000</f>
        <v>0</v>
      </c>
      <c r="O18" s="378"/>
      <c r="P18" s="154"/>
      <c r="Q18" s="155"/>
      <c r="R18" s="156"/>
      <c r="S18" s="114"/>
      <c r="T18" s="110">
        <f t="shared" si="0"/>
        <v>0</v>
      </c>
      <c r="U18" s="388"/>
      <c r="V18" s="313"/>
      <c r="W18" s="199"/>
      <c r="X18" s="314"/>
      <c r="Y18" s="108"/>
      <c r="Z18" s="110">
        <f aca="true" t="shared" si="1" ref="Z18:Z38">Y18*W18/1000</f>
        <v>0</v>
      </c>
      <c r="AA18" s="372"/>
      <c r="AB18" s="139"/>
      <c r="AC18" s="145"/>
      <c r="AD18" s="113"/>
      <c r="AE18" s="151"/>
      <c r="AF18" s="118">
        <f aca="true" t="shared" si="2" ref="AF18:AF38">AE18*AC18/1000</f>
        <v>0</v>
      </c>
    </row>
    <row r="19" spans="1:32" s="119" customFormat="1" ht="22.5" customHeight="1">
      <c r="A19" s="103"/>
      <c r="B19" s="91"/>
      <c r="C19" s="381"/>
      <c r="D19" s="159"/>
      <c r="E19" s="128"/>
      <c r="F19" s="160"/>
      <c r="G19" s="108"/>
      <c r="H19" s="110"/>
      <c r="I19" s="371"/>
      <c r="J19" s="161"/>
      <c r="K19" s="162"/>
      <c r="L19" s="163"/>
      <c r="M19" s="114"/>
      <c r="N19" s="110">
        <f>M19*K18/1000</f>
        <v>0</v>
      </c>
      <c r="O19" s="378"/>
      <c r="P19" s="128"/>
      <c r="Q19" s="128"/>
      <c r="R19" s="164"/>
      <c r="S19" s="165"/>
      <c r="T19" s="110">
        <f aca="true" t="shared" si="3" ref="T19:T25">S19*Q19/1000</f>
        <v>0</v>
      </c>
      <c r="U19" s="389"/>
      <c r="V19" s="315"/>
      <c r="W19" s="167"/>
      <c r="X19" s="160"/>
      <c r="Y19" s="114"/>
      <c r="Z19" s="110">
        <f t="shared" si="1"/>
        <v>0</v>
      </c>
      <c r="AA19" s="372"/>
      <c r="AB19" s="168"/>
      <c r="AC19" s="169"/>
      <c r="AD19" s="130"/>
      <c r="AE19" s="151"/>
      <c r="AF19" s="118">
        <f t="shared" si="2"/>
        <v>0</v>
      </c>
    </row>
    <row r="20" spans="1:32" s="86" customFormat="1" ht="22.5" customHeight="1">
      <c r="A20" s="135"/>
      <c r="B20" s="91"/>
      <c r="C20" s="382"/>
      <c r="D20" s="170" t="s">
        <v>128</v>
      </c>
      <c r="E20" s="171">
        <f>SUM(E14:E19)</f>
        <v>79</v>
      </c>
      <c r="F20" s="172">
        <f>SUM(F14:F18)</f>
        <v>39.5</v>
      </c>
      <c r="G20" s="173"/>
      <c r="H20" s="110"/>
      <c r="I20" s="373"/>
      <c r="J20" s="170" t="s">
        <v>128</v>
      </c>
      <c r="K20" s="171">
        <f>SUM(K14:K19)</f>
        <v>97</v>
      </c>
      <c r="L20" s="172">
        <f>SUM(L14:L18)</f>
        <v>48.5</v>
      </c>
      <c r="M20" s="173"/>
      <c r="N20" s="110">
        <f>M20*K20/1000</f>
        <v>0</v>
      </c>
      <c r="O20" s="378"/>
      <c r="P20" s="174" t="s">
        <v>128</v>
      </c>
      <c r="Q20" s="175">
        <f>SUM(Q11:Q19)</f>
        <v>175</v>
      </c>
      <c r="R20" s="173">
        <f>SUM(R11:R19)</f>
        <v>87.5</v>
      </c>
      <c r="S20" s="173"/>
      <c r="T20" s="110">
        <f t="shared" si="3"/>
        <v>0</v>
      </c>
      <c r="U20" s="390"/>
      <c r="V20" s="176" t="s">
        <v>128</v>
      </c>
      <c r="W20" s="177">
        <f>SUM(W14:W19)</f>
        <v>82</v>
      </c>
      <c r="X20" s="178">
        <f>SUM(X14:X18)</f>
        <v>41</v>
      </c>
      <c r="Y20" s="179"/>
      <c r="Z20" s="110">
        <f t="shared" si="1"/>
        <v>0</v>
      </c>
      <c r="AA20" s="373"/>
      <c r="AB20" s="180" t="s">
        <v>128</v>
      </c>
      <c r="AC20" s="180">
        <f>SUM(AC11:AC19)</f>
        <v>103</v>
      </c>
      <c r="AD20" s="181">
        <f>SUM(AD11:AD18)</f>
        <v>50</v>
      </c>
      <c r="AE20" s="182"/>
      <c r="AF20" s="118">
        <f t="shared" si="2"/>
        <v>0</v>
      </c>
    </row>
    <row r="21" spans="1:32" s="119" customFormat="1" ht="22.5" customHeight="1">
      <c r="A21" s="183"/>
      <c r="B21" s="91"/>
      <c r="C21" s="441" t="s">
        <v>169</v>
      </c>
      <c r="D21" s="111" t="s">
        <v>170</v>
      </c>
      <c r="E21" s="140">
        <v>30</v>
      </c>
      <c r="F21" s="126">
        <f>E21*$F$9/1000</f>
        <v>15</v>
      </c>
      <c r="G21" s="108"/>
      <c r="H21" s="110"/>
      <c r="I21" s="373" t="s">
        <v>171</v>
      </c>
      <c r="J21" s="111" t="s">
        <v>172</v>
      </c>
      <c r="K21" s="140">
        <v>60</v>
      </c>
      <c r="L21" s="316">
        <f>K21*$L$9/1000/2</f>
        <v>15</v>
      </c>
      <c r="M21" s="108"/>
      <c r="N21" s="110">
        <f>M21*K21/1000</f>
        <v>0</v>
      </c>
      <c r="O21" s="383" t="s">
        <v>173</v>
      </c>
      <c r="P21" s="136" t="s">
        <v>174</v>
      </c>
      <c r="Q21" s="145">
        <v>55</v>
      </c>
      <c r="R21" s="113">
        <f>Q21*$R$9/1000</f>
        <v>27.5</v>
      </c>
      <c r="S21" s="133"/>
      <c r="T21" s="110">
        <f t="shared" si="3"/>
        <v>0</v>
      </c>
      <c r="U21" s="378" t="s">
        <v>175</v>
      </c>
      <c r="V21" s="139" t="s">
        <v>176</v>
      </c>
      <c r="W21" s="128">
        <v>90</v>
      </c>
      <c r="X21" s="126">
        <f>W21*$X$9/1000</f>
        <v>45</v>
      </c>
      <c r="Y21" s="185"/>
      <c r="Z21" s="110">
        <f t="shared" si="1"/>
        <v>0</v>
      </c>
      <c r="AA21" s="374" t="s">
        <v>177</v>
      </c>
      <c r="AB21" s="139" t="s">
        <v>178</v>
      </c>
      <c r="AC21" s="140">
        <v>50</v>
      </c>
      <c r="AD21" s="126">
        <f>AC21*$AD$9/1000</f>
        <v>25</v>
      </c>
      <c r="AE21" s="186"/>
      <c r="AF21" s="118">
        <f t="shared" si="2"/>
        <v>0</v>
      </c>
    </row>
    <row r="22" spans="1:32" s="119" customFormat="1" ht="22.5" customHeight="1">
      <c r="A22" s="120"/>
      <c r="B22" s="187"/>
      <c r="C22" s="442"/>
      <c r="D22" s="136" t="s">
        <v>179</v>
      </c>
      <c r="E22" s="145">
        <v>5</v>
      </c>
      <c r="F22" s="107">
        <f>E22*$F$9/1000</f>
        <v>2.5</v>
      </c>
      <c r="G22" s="108"/>
      <c r="H22" s="110"/>
      <c r="I22" s="378"/>
      <c r="J22" s="136" t="s">
        <v>162</v>
      </c>
      <c r="K22" s="145">
        <v>5</v>
      </c>
      <c r="L22" s="107">
        <f>K22*$L$9/1000</f>
        <v>2.5</v>
      </c>
      <c r="M22" s="108"/>
      <c r="N22" s="110">
        <f>M22*K22/1000</f>
        <v>0</v>
      </c>
      <c r="O22" s="384"/>
      <c r="P22" s="111" t="s">
        <v>180</v>
      </c>
      <c r="Q22" s="145">
        <v>15</v>
      </c>
      <c r="R22" s="113">
        <f>Q22*$R$9/1000</f>
        <v>7.5</v>
      </c>
      <c r="S22" s="133"/>
      <c r="T22" s="110">
        <f t="shared" si="3"/>
        <v>0</v>
      </c>
      <c r="U22" s="378"/>
      <c r="V22" s="139" t="s">
        <v>181</v>
      </c>
      <c r="W22" s="128">
        <v>10</v>
      </c>
      <c r="X22" s="126">
        <f>W22*$X$9/1000</f>
        <v>5</v>
      </c>
      <c r="Y22" s="185"/>
      <c r="Z22" s="110">
        <f t="shared" si="1"/>
        <v>0</v>
      </c>
      <c r="AA22" s="374"/>
      <c r="AB22" s="139" t="s">
        <v>182</v>
      </c>
      <c r="AC22" s="145">
        <v>10</v>
      </c>
      <c r="AD22" s="126">
        <f>AC22*$AD$9/1000</f>
        <v>5</v>
      </c>
      <c r="AE22" s="186"/>
      <c r="AF22" s="118">
        <f t="shared" si="2"/>
        <v>0</v>
      </c>
    </row>
    <row r="23" spans="1:32" s="119" customFormat="1" ht="22.5" customHeight="1">
      <c r="A23" s="183"/>
      <c r="B23" s="147"/>
      <c r="C23" s="442"/>
      <c r="D23" s="136" t="s">
        <v>183</v>
      </c>
      <c r="E23" s="145">
        <v>15</v>
      </c>
      <c r="F23" s="126">
        <f>E23*$F$9/1000</f>
        <v>7.5</v>
      </c>
      <c r="G23" s="108"/>
      <c r="H23" s="110"/>
      <c r="I23" s="378"/>
      <c r="J23" s="136" t="s">
        <v>184</v>
      </c>
      <c r="K23" s="145">
        <v>10</v>
      </c>
      <c r="L23" s="126">
        <f>K23*$L$9/1000</f>
        <v>5</v>
      </c>
      <c r="M23" s="108"/>
      <c r="N23" s="110">
        <f>M23*K23/1000</f>
        <v>0</v>
      </c>
      <c r="O23" s="384"/>
      <c r="P23" s="136" t="s">
        <v>185</v>
      </c>
      <c r="Q23" s="145">
        <v>1</v>
      </c>
      <c r="R23" s="113">
        <f>Q23*$R$9/1000</f>
        <v>0.5</v>
      </c>
      <c r="S23" s="133"/>
      <c r="T23" s="110">
        <f t="shared" si="3"/>
        <v>0</v>
      </c>
      <c r="U23" s="378"/>
      <c r="V23" s="139" t="s">
        <v>186</v>
      </c>
      <c r="W23" s="128">
        <v>5</v>
      </c>
      <c r="X23" s="107">
        <f>W23*$X$9/1000</f>
        <v>2.5</v>
      </c>
      <c r="Y23" s="188"/>
      <c r="Z23" s="110">
        <f t="shared" si="1"/>
        <v>0</v>
      </c>
      <c r="AA23" s="374"/>
      <c r="AB23" s="139" t="s">
        <v>187</v>
      </c>
      <c r="AC23" s="145">
        <v>15</v>
      </c>
      <c r="AD23" s="107">
        <f>AC23*$AD$9/1000</f>
        <v>7.5</v>
      </c>
      <c r="AE23" s="189"/>
      <c r="AF23" s="118">
        <f t="shared" si="2"/>
        <v>0</v>
      </c>
    </row>
    <row r="24" spans="1:32" s="119" customFormat="1" ht="22.5" customHeight="1">
      <c r="A24" s="142"/>
      <c r="B24" s="104"/>
      <c r="C24" s="442"/>
      <c r="D24" s="190" t="s">
        <v>159</v>
      </c>
      <c r="E24" s="145">
        <v>30</v>
      </c>
      <c r="F24" s="126">
        <f>E24*$F$9/1000</f>
        <v>15</v>
      </c>
      <c r="G24" s="108"/>
      <c r="H24" s="110"/>
      <c r="I24" s="378"/>
      <c r="J24" s="136" t="s">
        <v>188</v>
      </c>
      <c r="K24" s="145">
        <v>15</v>
      </c>
      <c r="L24" s="107">
        <f>K24*$L$9/1000</f>
        <v>7.5</v>
      </c>
      <c r="M24" s="108"/>
      <c r="N24" s="110">
        <f>M24*K25/1000</f>
        <v>0</v>
      </c>
      <c r="O24" s="384"/>
      <c r="P24" s="136"/>
      <c r="Q24" s="145"/>
      <c r="R24" s="113"/>
      <c r="S24" s="133"/>
      <c r="T24" s="110">
        <f t="shared" si="3"/>
        <v>0</v>
      </c>
      <c r="U24" s="378"/>
      <c r="V24" s="139" t="s">
        <v>189</v>
      </c>
      <c r="W24" s="128">
        <v>1</v>
      </c>
      <c r="X24" s="107">
        <f>W24*$X$9/1000</f>
        <v>0.5</v>
      </c>
      <c r="Y24" s="188"/>
      <c r="Z24" s="110">
        <f t="shared" si="1"/>
        <v>0</v>
      </c>
      <c r="AA24" s="374"/>
      <c r="AB24" s="139" t="s">
        <v>190</v>
      </c>
      <c r="AC24" s="145">
        <v>1</v>
      </c>
      <c r="AD24" s="107">
        <f>AC24*$AD$9/1000</f>
        <v>0.5</v>
      </c>
      <c r="AE24" s="189"/>
      <c r="AF24" s="118">
        <f t="shared" si="2"/>
        <v>0</v>
      </c>
    </row>
    <row r="25" spans="1:32" s="119" customFormat="1" ht="22.5" customHeight="1">
      <c r="A25" s="183"/>
      <c r="B25" s="191"/>
      <c r="C25" s="442"/>
      <c r="D25" s="136"/>
      <c r="E25" s="145"/>
      <c r="F25" s="107"/>
      <c r="G25" s="108"/>
      <c r="H25" s="110"/>
      <c r="I25" s="379"/>
      <c r="J25" s="111" t="s">
        <v>191</v>
      </c>
      <c r="K25" s="145">
        <v>3</v>
      </c>
      <c r="L25" s="107">
        <f>K25*$L$9/1000</f>
        <v>1.5</v>
      </c>
      <c r="M25" s="108"/>
      <c r="N25" s="110">
        <f>M25*K26/1000</f>
        <v>0</v>
      </c>
      <c r="O25" s="384"/>
      <c r="P25" s="136"/>
      <c r="Q25" s="145"/>
      <c r="R25" s="107"/>
      <c r="S25" s="133"/>
      <c r="T25" s="110">
        <f t="shared" si="3"/>
        <v>0</v>
      </c>
      <c r="U25" s="378"/>
      <c r="V25" s="139"/>
      <c r="W25" s="128"/>
      <c r="X25" s="107"/>
      <c r="Y25" s="188"/>
      <c r="Z25" s="110">
        <f t="shared" si="1"/>
        <v>0</v>
      </c>
      <c r="AA25" s="374"/>
      <c r="AB25" s="136"/>
      <c r="AC25" s="145"/>
      <c r="AD25" s="113"/>
      <c r="AE25" s="189"/>
      <c r="AF25" s="118">
        <f t="shared" si="2"/>
        <v>0</v>
      </c>
    </row>
    <row r="26" spans="1:32" s="119" customFormat="1" ht="22.5" customHeight="1">
      <c r="A26" s="103"/>
      <c r="B26" s="191"/>
      <c r="C26" s="442"/>
      <c r="D26" s="192"/>
      <c r="E26" s="193"/>
      <c r="F26" s="194"/>
      <c r="G26" s="108"/>
      <c r="H26" s="110"/>
      <c r="I26" s="379"/>
      <c r="J26" s="136"/>
      <c r="K26" s="145"/>
      <c r="L26" s="126"/>
      <c r="M26" s="108"/>
      <c r="N26" s="110">
        <f aca="true" t="shared" si="4" ref="N26:N34">M26*K26/1000</f>
        <v>0</v>
      </c>
      <c r="O26" s="384"/>
      <c r="P26" s="195"/>
      <c r="Q26" s="196"/>
      <c r="R26" s="197"/>
      <c r="S26" s="133"/>
      <c r="T26" s="110">
        <f>S26*Q27/1000</f>
        <v>0</v>
      </c>
      <c r="U26" s="378"/>
      <c r="V26" s="198"/>
      <c r="W26" s="199"/>
      <c r="X26" s="200"/>
      <c r="Y26" s="108"/>
      <c r="Z26" s="110">
        <f t="shared" si="1"/>
        <v>0</v>
      </c>
      <c r="AA26" s="374"/>
      <c r="AB26" s="136"/>
      <c r="AC26" s="112"/>
      <c r="AD26" s="113"/>
      <c r="AE26" s="151"/>
      <c r="AF26" s="118">
        <f t="shared" si="2"/>
        <v>0</v>
      </c>
    </row>
    <row r="27" spans="1:32" s="119" customFormat="1" ht="22.5" customHeight="1">
      <c r="A27" s="183"/>
      <c r="B27" s="191"/>
      <c r="C27" s="442"/>
      <c r="D27" s="115"/>
      <c r="E27" s="201"/>
      <c r="F27" s="202"/>
      <c r="G27" s="108"/>
      <c r="H27" s="110"/>
      <c r="I27" s="379"/>
      <c r="J27" s="203"/>
      <c r="K27" s="110"/>
      <c r="L27" s="126"/>
      <c r="M27" s="108"/>
      <c r="N27" s="110">
        <f t="shared" si="4"/>
        <v>0</v>
      </c>
      <c r="O27" s="385"/>
      <c r="P27" s="204"/>
      <c r="Q27" s="89"/>
      <c r="R27" s="205"/>
      <c r="S27" s="116"/>
      <c r="T27" s="110">
        <f>S27*Q28/1000</f>
        <v>0</v>
      </c>
      <c r="U27" s="378"/>
      <c r="V27" s="115"/>
      <c r="W27" s="110"/>
      <c r="X27" s="206"/>
      <c r="Y27" s="207"/>
      <c r="Z27" s="110">
        <f t="shared" si="1"/>
        <v>0</v>
      </c>
      <c r="AA27" s="374"/>
      <c r="AB27" s="136"/>
      <c r="AC27" s="110"/>
      <c r="AD27" s="208"/>
      <c r="AE27" s="209"/>
      <c r="AF27" s="118">
        <f t="shared" si="2"/>
        <v>0</v>
      </c>
    </row>
    <row r="28" spans="1:32" s="86" customFormat="1" ht="22.5" customHeight="1">
      <c r="A28" s="120"/>
      <c r="B28" s="191"/>
      <c r="C28" s="443"/>
      <c r="D28" s="170" t="s">
        <v>128</v>
      </c>
      <c r="E28" s="171">
        <f>SUM(E21:E27)</f>
        <v>80</v>
      </c>
      <c r="F28" s="172">
        <f>SUM(F21:F26)</f>
        <v>40</v>
      </c>
      <c r="G28" s="160"/>
      <c r="H28" s="110"/>
      <c r="I28" s="378"/>
      <c r="J28" s="210" t="s">
        <v>128</v>
      </c>
      <c r="K28" s="210">
        <f>SUM(K21:K27)</f>
        <v>93</v>
      </c>
      <c r="L28" s="211">
        <f>SUM(L21:L26)</f>
        <v>31.5</v>
      </c>
      <c r="M28" s="173"/>
      <c r="N28" s="110">
        <f t="shared" si="4"/>
        <v>0</v>
      </c>
      <c r="O28" s="386"/>
      <c r="P28" s="177" t="s">
        <v>128</v>
      </c>
      <c r="Q28" s="210">
        <f>SUM(Q21:Q27)</f>
        <v>71</v>
      </c>
      <c r="R28" s="211">
        <f>SUM(R21:R26)</f>
        <v>35.5</v>
      </c>
      <c r="S28" s="173"/>
      <c r="T28" s="110">
        <f aca="true" t="shared" si="5" ref="T28:T38">S28*Q28/1000</f>
        <v>0</v>
      </c>
      <c r="U28" s="378"/>
      <c r="V28" s="177" t="s">
        <v>128</v>
      </c>
      <c r="W28" s="177">
        <f>SUM(W21:W27)</f>
        <v>106</v>
      </c>
      <c r="X28" s="212">
        <f>SUM(X21:X26)</f>
        <v>53</v>
      </c>
      <c r="Y28" s="179"/>
      <c r="Z28" s="110">
        <f t="shared" si="1"/>
        <v>0</v>
      </c>
      <c r="AA28" s="374"/>
      <c r="AB28" s="177" t="s">
        <v>128</v>
      </c>
      <c r="AC28" s="177">
        <f>SUM(AC21:AC27)</f>
        <v>76</v>
      </c>
      <c r="AD28" s="181">
        <f>SUM(AD21:AD26)</f>
        <v>38</v>
      </c>
      <c r="AE28" s="182"/>
      <c r="AF28" s="118">
        <f t="shared" si="2"/>
        <v>0</v>
      </c>
    </row>
    <row r="29" spans="1:32" s="119" customFormat="1" ht="22.5" customHeight="1">
      <c r="A29" s="120"/>
      <c r="B29" s="187"/>
      <c r="C29" s="421" t="s">
        <v>192</v>
      </c>
      <c r="D29" s="203" t="s">
        <v>259</v>
      </c>
      <c r="E29" s="110">
        <v>73</v>
      </c>
      <c r="F29" s="107">
        <f>E29*$F$9/1000</f>
        <v>36.5</v>
      </c>
      <c r="G29" s="108"/>
      <c r="H29" s="110"/>
      <c r="I29" s="422" t="s">
        <v>192</v>
      </c>
      <c r="J29" s="203" t="s">
        <v>195</v>
      </c>
      <c r="K29" s="110">
        <v>60</v>
      </c>
      <c r="L29" s="126">
        <f>K29*$L$9/1000</f>
        <v>30</v>
      </c>
      <c r="M29" s="108"/>
      <c r="N29" s="110">
        <f t="shared" si="4"/>
        <v>0</v>
      </c>
      <c r="O29" s="422" t="s">
        <v>192</v>
      </c>
      <c r="P29" s="213" t="s">
        <v>194</v>
      </c>
      <c r="Q29" s="110">
        <v>70.5</v>
      </c>
      <c r="R29" s="126">
        <f>Q29*$R$9/1000</f>
        <v>35.25</v>
      </c>
      <c r="S29" s="133"/>
      <c r="T29" s="110">
        <f t="shared" si="5"/>
        <v>0</v>
      </c>
      <c r="U29" s="433" t="s">
        <v>192</v>
      </c>
      <c r="V29" s="203" t="s">
        <v>260</v>
      </c>
      <c r="W29" s="110">
        <v>73</v>
      </c>
      <c r="X29" s="107">
        <f>W29*$X$9/1000</f>
        <v>36.5</v>
      </c>
      <c r="Y29" s="108"/>
      <c r="Z29" s="110">
        <f t="shared" si="1"/>
        <v>0</v>
      </c>
      <c r="AA29" s="422" t="s">
        <v>192</v>
      </c>
      <c r="AB29" s="213" t="s">
        <v>196</v>
      </c>
      <c r="AC29" s="110">
        <v>4</v>
      </c>
      <c r="AD29" s="107">
        <f>AC29*$AD$9/1000</f>
        <v>2</v>
      </c>
      <c r="AE29" s="151"/>
      <c r="AF29" s="118">
        <f t="shared" si="2"/>
        <v>0</v>
      </c>
    </row>
    <row r="30" spans="1:32" s="119" customFormat="1" ht="22.5" customHeight="1">
      <c r="A30" s="183"/>
      <c r="B30" s="147"/>
      <c r="C30" s="421"/>
      <c r="D30" s="213" t="s">
        <v>167</v>
      </c>
      <c r="E30" s="110">
        <v>0.5</v>
      </c>
      <c r="F30" s="107">
        <f>E30*$F$9/1000</f>
        <v>0.25</v>
      </c>
      <c r="G30" s="108"/>
      <c r="H30" s="110"/>
      <c r="I30" s="422"/>
      <c r="J30" s="213" t="s">
        <v>167</v>
      </c>
      <c r="K30" s="110">
        <v>0.5</v>
      </c>
      <c r="L30" s="107">
        <f>K30*$L$9/1000</f>
        <v>0.25</v>
      </c>
      <c r="M30" s="108"/>
      <c r="N30" s="110">
        <f t="shared" si="4"/>
        <v>0</v>
      </c>
      <c r="O30" s="422"/>
      <c r="P30" s="213" t="s">
        <v>167</v>
      </c>
      <c r="Q30" s="110">
        <v>0.5</v>
      </c>
      <c r="R30" s="107">
        <f>Q30*$R$9/1000</f>
        <v>0.25</v>
      </c>
      <c r="S30" s="133"/>
      <c r="T30" s="110">
        <f t="shared" si="5"/>
        <v>0</v>
      </c>
      <c r="U30" s="434"/>
      <c r="V30" s="213" t="s">
        <v>167</v>
      </c>
      <c r="W30" s="110">
        <v>0.5</v>
      </c>
      <c r="X30" s="107">
        <f>W30*$X$9/1000</f>
        <v>0.25</v>
      </c>
      <c r="Y30" s="108"/>
      <c r="Z30" s="110">
        <f t="shared" si="1"/>
        <v>0</v>
      </c>
      <c r="AA30" s="422"/>
      <c r="AB30" s="203" t="s">
        <v>197</v>
      </c>
      <c r="AC30" s="110">
        <v>67</v>
      </c>
      <c r="AD30" s="126">
        <f>AC30*$AD$9/1000</f>
        <v>33.5</v>
      </c>
      <c r="AE30" s="151"/>
      <c r="AF30" s="118">
        <f t="shared" si="2"/>
        <v>0</v>
      </c>
    </row>
    <row r="31" spans="1:32" s="119" customFormat="1" ht="22.5" customHeight="1">
      <c r="A31" s="120"/>
      <c r="B31" s="143"/>
      <c r="C31" s="421"/>
      <c r="D31" s="213"/>
      <c r="E31" s="128"/>
      <c r="F31" s="107"/>
      <c r="G31" s="108"/>
      <c r="H31" s="110"/>
      <c r="I31" s="422"/>
      <c r="J31" s="203"/>
      <c r="K31" s="110"/>
      <c r="L31" s="214"/>
      <c r="M31" s="108"/>
      <c r="N31" s="110">
        <f t="shared" si="4"/>
        <v>0</v>
      </c>
      <c r="O31" s="422"/>
      <c r="P31" s="213"/>
      <c r="Q31" s="110"/>
      <c r="R31" s="107"/>
      <c r="S31" s="133"/>
      <c r="T31" s="110">
        <f t="shared" si="5"/>
        <v>0</v>
      </c>
      <c r="U31" s="434"/>
      <c r="V31" s="317"/>
      <c r="W31" s="110"/>
      <c r="X31" s="107"/>
      <c r="Y31" s="108"/>
      <c r="Z31" s="110">
        <f t="shared" si="1"/>
        <v>0</v>
      </c>
      <c r="AA31" s="422"/>
      <c r="AB31" s="203" t="s">
        <v>167</v>
      </c>
      <c r="AC31" s="110">
        <v>0.5</v>
      </c>
      <c r="AD31" s="107">
        <f>AC31*$AD$9/1000</f>
        <v>0.25</v>
      </c>
      <c r="AE31" s="151"/>
      <c r="AF31" s="118">
        <f t="shared" si="2"/>
        <v>0</v>
      </c>
    </row>
    <row r="32" spans="1:32" s="119" customFormat="1" ht="22.5" customHeight="1">
      <c r="A32" s="183"/>
      <c r="B32" s="147"/>
      <c r="C32" s="421"/>
      <c r="D32" s="213"/>
      <c r="E32" s="110"/>
      <c r="F32" s="107"/>
      <c r="G32" s="108"/>
      <c r="H32" s="110"/>
      <c r="I32" s="422"/>
      <c r="J32" s="203"/>
      <c r="K32" s="110"/>
      <c r="L32" s="110"/>
      <c r="M32" s="108"/>
      <c r="N32" s="110">
        <f t="shared" si="4"/>
        <v>0</v>
      </c>
      <c r="O32" s="422"/>
      <c r="P32" s="215"/>
      <c r="Q32" s="216"/>
      <c r="R32" s="217"/>
      <c r="S32" s="133"/>
      <c r="T32" s="110">
        <f t="shared" si="5"/>
        <v>0</v>
      </c>
      <c r="U32" s="434"/>
      <c r="V32" s="115"/>
      <c r="W32" s="110"/>
      <c r="X32" s="126"/>
      <c r="Y32" s="108"/>
      <c r="Z32" s="110">
        <f t="shared" si="1"/>
        <v>0</v>
      </c>
      <c r="AA32" s="422"/>
      <c r="AB32" s="215"/>
      <c r="AC32" s="216"/>
      <c r="AD32" s="130"/>
      <c r="AE32" s="151"/>
      <c r="AF32" s="118">
        <f t="shared" si="2"/>
        <v>0</v>
      </c>
    </row>
    <row r="33" spans="1:32" s="119" customFormat="1" ht="22.5" customHeight="1">
      <c r="A33" s="183"/>
      <c r="B33" s="187"/>
      <c r="C33" s="421"/>
      <c r="D33" s="203"/>
      <c r="E33" s="193"/>
      <c r="F33" s="110"/>
      <c r="G33" s="108"/>
      <c r="H33" s="110"/>
      <c r="I33" s="422"/>
      <c r="J33" s="203"/>
      <c r="K33" s="110"/>
      <c r="L33" s="110"/>
      <c r="M33" s="108"/>
      <c r="N33" s="110">
        <f t="shared" si="4"/>
        <v>0</v>
      </c>
      <c r="O33" s="422"/>
      <c r="P33" s="218"/>
      <c r="Q33" s="219"/>
      <c r="R33" s="219"/>
      <c r="S33" s="133"/>
      <c r="T33" s="110">
        <f t="shared" si="5"/>
        <v>0</v>
      </c>
      <c r="U33" s="434"/>
      <c r="V33" s="220"/>
      <c r="W33" s="110"/>
      <c r="X33" s="126"/>
      <c r="Y33" s="108"/>
      <c r="Z33" s="110">
        <f t="shared" si="1"/>
        <v>0</v>
      </c>
      <c r="AA33" s="422"/>
      <c r="AB33" s="218"/>
      <c r="AC33" s="219"/>
      <c r="AD33" s="110"/>
      <c r="AE33" s="151"/>
      <c r="AF33" s="118">
        <f t="shared" si="2"/>
        <v>0</v>
      </c>
    </row>
    <row r="34" spans="1:32" s="86" customFormat="1" ht="21" customHeight="1">
      <c r="A34" s="183"/>
      <c r="B34" s="221"/>
      <c r="C34" s="421"/>
      <c r="D34" s="170" t="s">
        <v>128</v>
      </c>
      <c r="E34" s="171">
        <f>SUM(E28:E33)</f>
        <v>153.5</v>
      </c>
      <c r="F34" s="172">
        <f>SUM(F28:F32)</f>
        <v>76.75</v>
      </c>
      <c r="G34" s="222"/>
      <c r="H34" s="106"/>
      <c r="I34" s="440"/>
      <c r="J34" s="180" t="s">
        <v>128</v>
      </c>
      <c r="K34" s="210">
        <f>SUM(K29:K33)</f>
        <v>60.5</v>
      </c>
      <c r="L34" s="211">
        <f>SUM(L29:L33)</f>
        <v>30.25</v>
      </c>
      <c r="M34" s="173"/>
      <c r="N34" s="110">
        <f t="shared" si="4"/>
        <v>0</v>
      </c>
      <c r="O34" s="422"/>
      <c r="P34" s="180" t="s">
        <v>128</v>
      </c>
      <c r="Q34" s="210">
        <f>SUM(Q29:Q33)</f>
        <v>71</v>
      </c>
      <c r="R34" s="211">
        <f>SUM(R29:R33)</f>
        <v>35.5</v>
      </c>
      <c r="S34" s="179"/>
      <c r="T34" s="110">
        <f t="shared" si="5"/>
        <v>0</v>
      </c>
      <c r="U34" s="434"/>
      <c r="V34" s="180" t="s">
        <v>128</v>
      </c>
      <c r="W34" s="210">
        <f>SUM(W29:W33)</f>
        <v>73.5</v>
      </c>
      <c r="X34" s="211">
        <f>SUM(X29:X33)</f>
        <v>36.75</v>
      </c>
      <c r="Y34" s="179"/>
      <c r="Z34" s="110">
        <f t="shared" si="1"/>
        <v>0</v>
      </c>
      <c r="AA34" s="422"/>
      <c r="AB34" s="180" t="s">
        <v>128</v>
      </c>
      <c r="AC34" s="210">
        <f>SUM(AC29:AC33)</f>
        <v>71.5</v>
      </c>
      <c r="AD34" s="223">
        <f>SUM(AD29:AD33)</f>
        <v>35.75</v>
      </c>
      <c r="AE34" s="182"/>
      <c r="AF34" s="118">
        <f t="shared" si="2"/>
        <v>0</v>
      </c>
    </row>
    <row r="35" spans="1:32" s="119" customFormat="1" ht="22.5" customHeight="1">
      <c r="A35" s="183"/>
      <c r="B35" s="224"/>
      <c r="C35" s="439" t="s">
        <v>198</v>
      </c>
      <c r="D35" s="225" t="s">
        <v>199</v>
      </c>
      <c r="E35" s="226">
        <v>15</v>
      </c>
      <c r="F35" s="107">
        <f>E35*$F$9/1000</f>
        <v>7.5</v>
      </c>
      <c r="G35" s="227"/>
      <c r="H35" s="110"/>
      <c r="I35" s="378" t="s">
        <v>200</v>
      </c>
      <c r="J35" s="111" t="s">
        <v>201</v>
      </c>
      <c r="K35" s="228">
        <v>1</v>
      </c>
      <c r="L35" s="107">
        <f>K35*$L$9/1000</f>
        <v>0.5</v>
      </c>
      <c r="M35" s="108"/>
      <c r="N35" s="110">
        <f>S35*Q35/1000</f>
        <v>0</v>
      </c>
      <c r="O35" s="433" t="s">
        <v>202</v>
      </c>
      <c r="P35" s="225" t="s">
        <v>203</v>
      </c>
      <c r="Q35" s="229">
        <v>3</v>
      </c>
      <c r="R35" s="107">
        <f>Q35*$R$9/1000</f>
        <v>1.5</v>
      </c>
      <c r="S35" s="110"/>
      <c r="T35" s="110">
        <f t="shared" si="5"/>
        <v>0</v>
      </c>
      <c r="U35" s="433" t="s">
        <v>204</v>
      </c>
      <c r="V35" s="111" t="s">
        <v>205</v>
      </c>
      <c r="W35" s="228">
        <v>3</v>
      </c>
      <c r="X35" s="107">
        <f>W35*$X$9/1000</f>
        <v>1.5</v>
      </c>
      <c r="Y35" s="110"/>
      <c r="Z35" s="110">
        <f t="shared" si="1"/>
        <v>0</v>
      </c>
      <c r="AA35" s="378" t="s">
        <v>206</v>
      </c>
      <c r="AB35" s="139" t="s">
        <v>207</v>
      </c>
      <c r="AC35" s="228">
        <v>30</v>
      </c>
      <c r="AD35" s="126">
        <f>AC35*$AD$9/1000</f>
        <v>15</v>
      </c>
      <c r="AE35" s="230"/>
      <c r="AF35" s="118">
        <f t="shared" si="2"/>
        <v>0</v>
      </c>
    </row>
    <row r="36" spans="1:32" s="119" customFormat="1" ht="22.5" customHeight="1">
      <c r="A36" s="183"/>
      <c r="B36" s="224"/>
      <c r="C36" s="419"/>
      <c r="D36" s="231" t="s">
        <v>208</v>
      </c>
      <c r="E36" s="232">
        <v>4</v>
      </c>
      <c r="F36" s="126">
        <f>E36*$F$9/1000</f>
        <v>2</v>
      </c>
      <c r="G36" s="227"/>
      <c r="H36" s="110"/>
      <c r="I36" s="378"/>
      <c r="J36" s="148" t="s">
        <v>209</v>
      </c>
      <c r="K36" s="145">
        <v>10</v>
      </c>
      <c r="L36" s="126">
        <f>K36*$L$9/1000</f>
        <v>5</v>
      </c>
      <c r="M36" s="233"/>
      <c r="N36" s="110">
        <f>S36*Q36/1000</f>
        <v>0</v>
      </c>
      <c r="O36" s="399"/>
      <c r="P36" s="231" t="s">
        <v>210</v>
      </c>
      <c r="Q36" s="232">
        <v>10</v>
      </c>
      <c r="R36" s="126">
        <f>Q36*$R$9/1000</f>
        <v>5</v>
      </c>
      <c r="S36" s="110"/>
      <c r="T36" s="110">
        <f t="shared" si="5"/>
        <v>0</v>
      </c>
      <c r="U36" s="399"/>
      <c r="V36" s="148" t="s">
        <v>211</v>
      </c>
      <c r="W36" s="145">
        <v>5</v>
      </c>
      <c r="X36" s="107">
        <f>W36*$X$9/1000</f>
        <v>2.5</v>
      </c>
      <c r="Y36" s="110"/>
      <c r="Z36" s="110">
        <f t="shared" si="1"/>
        <v>0</v>
      </c>
      <c r="AA36" s="378"/>
      <c r="AB36" s="139" t="s">
        <v>212</v>
      </c>
      <c r="AC36" s="145">
        <v>5</v>
      </c>
      <c r="AD36" s="126">
        <f>AC36*$AD$9/1000</f>
        <v>2.5</v>
      </c>
      <c r="AE36" s="230"/>
      <c r="AF36" s="118">
        <f t="shared" si="2"/>
        <v>0</v>
      </c>
    </row>
    <row r="37" spans="1:32" s="119" customFormat="1" ht="22.5" customHeight="1">
      <c r="A37" s="234"/>
      <c r="B37" s="224"/>
      <c r="C37" s="419"/>
      <c r="D37" s="231" t="s">
        <v>181</v>
      </c>
      <c r="E37" s="232">
        <v>2</v>
      </c>
      <c r="F37" s="126">
        <f>E37*$F$9/1000</f>
        <v>1</v>
      </c>
      <c r="G37" s="227"/>
      <c r="H37" s="110"/>
      <c r="I37" s="378"/>
      <c r="J37" s="148" t="s">
        <v>213</v>
      </c>
      <c r="K37" s="145">
        <v>1</v>
      </c>
      <c r="L37" s="107">
        <f>K37*$L$9/1000</f>
        <v>0.5</v>
      </c>
      <c r="M37" s="108"/>
      <c r="N37" s="110">
        <f>S37*Q37/1000</f>
        <v>0</v>
      </c>
      <c r="O37" s="399"/>
      <c r="P37" s="231" t="s">
        <v>214</v>
      </c>
      <c r="Q37" s="232">
        <v>15</v>
      </c>
      <c r="R37" s="107">
        <f>Q37*$R$9/1000</f>
        <v>7.5</v>
      </c>
      <c r="S37" s="110"/>
      <c r="T37" s="110">
        <f t="shared" si="5"/>
        <v>0</v>
      </c>
      <c r="U37" s="399"/>
      <c r="V37" s="235" t="s">
        <v>215</v>
      </c>
      <c r="W37" s="145">
        <v>8</v>
      </c>
      <c r="X37" s="126">
        <f>W37*$X$9/1000</f>
        <v>4</v>
      </c>
      <c r="Y37" s="110"/>
      <c r="Z37" s="110">
        <f t="shared" si="1"/>
        <v>0</v>
      </c>
      <c r="AA37" s="378"/>
      <c r="AB37" s="139" t="s">
        <v>213</v>
      </c>
      <c r="AC37" s="145">
        <v>1</v>
      </c>
      <c r="AD37" s="107">
        <f>AC37*$AD$9/1000</f>
        <v>0.5</v>
      </c>
      <c r="AE37" s="230"/>
      <c r="AF37" s="118">
        <f t="shared" si="2"/>
        <v>0</v>
      </c>
    </row>
    <row r="38" spans="1:32" s="119" customFormat="1" ht="22.5" customHeight="1">
      <c r="A38" s="236"/>
      <c r="B38" s="187"/>
      <c r="C38" s="419"/>
      <c r="D38" s="148" t="s">
        <v>213</v>
      </c>
      <c r="E38" s="145">
        <v>1</v>
      </c>
      <c r="F38" s="107">
        <f>E38*$F$9/1000</f>
        <v>0.5</v>
      </c>
      <c r="G38" s="227"/>
      <c r="H38" s="110"/>
      <c r="I38" s="378"/>
      <c r="J38" s="148"/>
      <c r="K38" s="145"/>
      <c r="L38" s="107"/>
      <c r="M38" s="108"/>
      <c r="N38" s="110">
        <f>S38*Q38/1000</f>
        <v>0</v>
      </c>
      <c r="O38" s="399"/>
      <c r="P38" s="231" t="s">
        <v>145</v>
      </c>
      <c r="Q38" s="232">
        <v>5</v>
      </c>
      <c r="R38" s="107">
        <f>Q38*$R$9/1000</f>
        <v>2.5</v>
      </c>
      <c r="S38" s="110"/>
      <c r="T38" s="110">
        <f t="shared" si="5"/>
        <v>0</v>
      </c>
      <c r="U38" s="399"/>
      <c r="V38" s="148" t="s">
        <v>216</v>
      </c>
      <c r="W38" s="145">
        <v>4</v>
      </c>
      <c r="X38" s="107">
        <f>W38*$X$9/1000</f>
        <v>2</v>
      </c>
      <c r="Y38" s="110"/>
      <c r="Z38" s="110">
        <f t="shared" si="1"/>
        <v>0</v>
      </c>
      <c r="AA38" s="378"/>
      <c r="AB38" s="239"/>
      <c r="AC38" s="240"/>
      <c r="AD38" s="107"/>
      <c r="AE38" s="230"/>
      <c r="AF38" s="118">
        <f t="shared" si="2"/>
        <v>0</v>
      </c>
    </row>
    <row r="39" spans="1:32" s="119" customFormat="1" ht="22.5" customHeight="1">
      <c r="A39" s="120"/>
      <c r="B39" s="104"/>
      <c r="C39" s="419"/>
      <c r="D39" s="115"/>
      <c r="E39" s="193"/>
      <c r="F39" s="202"/>
      <c r="G39" s="227"/>
      <c r="H39" s="110"/>
      <c r="I39" s="378"/>
      <c r="J39" s="148"/>
      <c r="K39" s="112"/>
      <c r="L39" s="107"/>
      <c r="M39" s="108"/>
      <c r="N39" s="110"/>
      <c r="O39" s="399"/>
      <c r="P39" s="231"/>
      <c r="Q39" s="232"/>
      <c r="R39" s="107"/>
      <c r="S39" s="110"/>
      <c r="T39" s="110"/>
      <c r="U39" s="399"/>
      <c r="V39" s="318" t="s">
        <v>217</v>
      </c>
      <c r="W39" s="145"/>
      <c r="X39" s="107"/>
      <c r="Y39" s="110"/>
      <c r="Z39" s="110"/>
      <c r="AA39" s="378"/>
      <c r="AB39" s="139"/>
      <c r="AC39" s="145"/>
      <c r="AD39" s="107"/>
      <c r="AE39" s="230"/>
      <c r="AF39" s="118"/>
    </row>
    <row r="40" spans="1:32" s="119" customFormat="1" ht="22.5" customHeight="1">
      <c r="A40" s="103"/>
      <c r="B40" s="241"/>
      <c r="C40" s="419"/>
      <c r="D40" s="115"/>
      <c r="E40" s="193"/>
      <c r="F40" s="202"/>
      <c r="G40" s="227"/>
      <c r="H40" s="110"/>
      <c r="I40" s="378"/>
      <c r="J40" s="115"/>
      <c r="K40" s="110"/>
      <c r="L40" s="242"/>
      <c r="M40" s="108"/>
      <c r="N40" s="110"/>
      <c r="O40" s="399"/>
      <c r="P40" s="243"/>
      <c r="Q40" s="244"/>
      <c r="R40" s="245"/>
      <c r="S40" s="110"/>
      <c r="T40" s="110"/>
      <c r="U40" s="399"/>
      <c r="V40" s="148"/>
      <c r="W40" s="145"/>
      <c r="X40" s="126"/>
      <c r="Y40" s="110"/>
      <c r="Z40" s="110"/>
      <c r="AA40" s="378"/>
      <c r="AB40" s="148"/>
      <c r="AC40" s="145"/>
      <c r="AD40" s="130"/>
      <c r="AE40" s="230"/>
      <c r="AF40" s="118"/>
    </row>
    <row r="41" spans="1:32" s="119" customFormat="1" ht="22.5" customHeight="1">
      <c r="A41" s="120"/>
      <c r="B41" s="187"/>
      <c r="C41" s="419"/>
      <c r="D41" s="115"/>
      <c r="E41" s="193"/>
      <c r="F41" s="202"/>
      <c r="G41" s="227"/>
      <c r="H41" s="110"/>
      <c r="I41" s="378"/>
      <c r="J41" s="115"/>
      <c r="K41" s="110"/>
      <c r="L41" s="246"/>
      <c r="M41" s="108"/>
      <c r="N41" s="110"/>
      <c r="O41" s="399"/>
      <c r="P41" s="115"/>
      <c r="Q41" s="110"/>
      <c r="R41" s="110"/>
      <c r="S41" s="110"/>
      <c r="T41" s="110"/>
      <c r="U41" s="399"/>
      <c r="V41" s="115"/>
      <c r="W41" s="110"/>
      <c r="X41" s="110"/>
      <c r="Y41" s="110"/>
      <c r="Z41" s="110"/>
      <c r="AA41" s="378"/>
      <c r="AB41" s="115"/>
      <c r="AC41" s="110"/>
      <c r="AD41" s="247"/>
      <c r="AE41" s="230"/>
      <c r="AF41" s="118"/>
    </row>
    <row r="42" spans="1:32" s="119" customFormat="1" ht="22.5" customHeight="1">
      <c r="A42" s="120"/>
      <c r="B42" s="187"/>
      <c r="C42" s="419"/>
      <c r="D42" s="110"/>
      <c r="E42" s="193"/>
      <c r="F42" s="110"/>
      <c r="G42" s="227"/>
      <c r="H42" s="110"/>
      <c r="I42" s="378"/>
      <c r="J42" s="115"/>
      <c r="K42" s="110"/>
      <c r="L42" s="208"/>
      <c r="M42" s="108"/>
      <c r="N42" s="110">
        <f>S42*Q42/1000</f>
        <v>0</v>
      </c>
      <c r="O42" s="399"/>
      <c r="P42" s="110"/>
      <c r="Q42" s="110"/>
      <c r="R42" s="110"/>
      <c r="S42" s="110"/>
      <c r="T42" s="110">
        <f>S42*Q42/1000</f>
        <v>0</v>
      </c>
      <c r="U42" s="399"/>
      <c r="V42" s="110"/>
      <c r="W42" s="110"/>
      <c r="X42" s="110"/>
      <c r="Y42" s="110"/>
      <c r="Z42" s="110">
        <f>Y42*W42/1000</f>
        <v>0</v>
      </c>
      <c r="AA42" s="378"/>
      <c r="AB42" s="115"/>
      <c r="AC42" s="110"/>
      <c r="AD42" s="110"/>
      <c r="AE42" s="230"/>
      <c r="AF42" s="118">
        <f>AE42*AC42/1000</f>
        <v>0</v>
      </c>
    </row>
    <row r="43" spans="1:36" s="86" customFormat="1" ht="21.75" customHeight="1">
      <c r="A43" s="248"/>
      <c r="B43" s="104"/>
      <c r="C43" s="420"/>
      <c r="D43" s="170" t="s">
        <v>128</v>
      </c>
      <c r="E43" s="171">
        <f>SUM(E37:E42)</f>
        <v>3</v>
      </c>
      <c r="F43" s="172">
        <f>SUM(F37:F41)</f>
        <v>1.5</v>
      </c>
      <c r="G43" s="249"/>
      <c r="H43" s="110"/>
      <c r="I43" s="378"/>
      <c r="J43" s="210" t="s">
        <v>128</v>
      </c>
      <c r="K43" s="210">
        <f>SUM(K35:K42)</f>
        <v>12</v>
      </c>
      <c r="L43" s="211">
        <f>SUM(L35:L42)</f>
        <v>6</v>
      </c>
      <c r="M43" s="173"/>
      <c r="N43" s="110">
        <f>S43*Q43/1000</f>
        <v>0</v>
      </c>
      <c r="O43" s="400"/>
      <c r="P43" s="210" t="s">
        <v>128</v>
      </c>
      <c r="Q43" s="210">
        <f>SUM(Q35:Q42)</f>
        <v>33</v>
      </c>
      <c r="R43" s="211">
        <f>SUM(R35:R42)</f>
        <v>16.5</v>
      </c>
      <c r="S43" s="179"/>
      <c r="T43" s="110">
        <f>S43*Q43/1000</f>
        <v>0</v>
      </c>
      <c r="U43" s="400"/>
      <c r="V43" s="210" t="s">
        <v>128</v>
      </c>
      <c r="W43" s="210">
        <f>SUM(W35:W42)</f>
        <v>20</v>
      </c>
      <c r="X43" s="211">
        <f>SUM(X35:X42)</f>
        <v>10</v>
      </c>
      <c r="Y43" s="179"/>
      <c r="Z43" s="110">
        <f>Y43*W43/1000</f>
        <v>0</v>
      </c>
      <c r="AA43" s="378"/>
      <c r="AB43" s="210" t="s">
        <v>128</v>
      </c>
      <c r="AC43" s="210">
        <f>SUM(AC35:AC42)</f>
        <v>36</v>
      </c>
      <c r="AD43" s="250">
        <f>SUM(AD35:AD42)</f>
        <v>18</v>
      </c>
      <c r="AE43" s="182"/>
      <c r="AF43" s="251">
        <f>AE43*AC43/1000</f>
        <v>0</v>
      </c>
      <c r="AJ43" s="252"/>
    </row>
    <row r="44" spans="1:32" s="271" customFormat="1" ht="36" customHeight="1" thickBot="1">
      <c r="A44" s="253"/>
      <c r="B44" s="254"/>
      <c r="C44" s="255"/>
      <c r="D44" s="256" t="s">
        <v>257</v>
      </c>
      <c r="E44" s="256"/>
      <c r="F44" s="257">
        <v>495</v>
      </c>
      <c r="G44" s="258"/>
      <c r="H44" s="256"/>
      <c r="I44" s="259"/>
      <c r="J44" s="262" t="s">
        <v>248</v>
      </c>
      <c r="K44" s="256"/>
      <c r="L44" s="257"/>
      <c r="M44" s="260"/>
      <c r="N44" s="256"/>
      <c r="O44" s="261"/>
      <c r="P44" s="262" t="s">
        <v>258</v>
      </c>
      <c r="Q44" s="260"/>
      <c r="R44" s="322">
        <v>495</v>
      </c>
      <c r="S44" s="264"/>
      <c r="T44" s="265"/>
      <c r="U44" s="266"/>
      <c r="V44" s="262" t="s">
        <v>248</v>
      </c>
      <c r="W44" s="265"/>
      <c r="X44" s="267"/>
      <c r="Y44" s="265"/>
      <c r="Z44" s="265"/>
      <c r="AA44" s="266"/>
      <c r="AB44" s="265" t="s">
        <v>245</v>
      </c>
      <c r="AC44" s="265"/>
      <c r="AD44" s="268">
        <v>495</v>
      </c>
      <c r="AE44" s="269"/>
      <c r="AF44" s="270"/>
    </row>
    <row r="45" spans="1:32" s="86" customFormat="1" ht="22.5" customHeight="1">
      <c r="A45" s="272"/>
      <c r="B45" s="273"/>
      <c r="C45" s="438" t="s">
        <v>131</v>
      </c>
      <c r="D45" s="432"/>
      <c r="E45" s="275"/>
      <c r="F45" s="432">
        <f>SUM(H11:H44)/$F$9</f>
        <v>0</v>
      </c>
      <c r="G45" s="432"/>
      <c r="H45" s="274"/>
      <c r="I45" s="432" t="s">
        <v>131</v>
      </c>
      <c r="J45" s="432"/>
      <c r="K45" s="274"/>
      <c r="L45" s="364">
        <f>SUM(N11:N44)/$L$9</f>
        <v>0</v>
      </c>
      <c r="M45" s="364"/>
      <c r="N45" s="274"/>
      <c r="O45" s="432" t="s">
        <v>131</v>
      </c>
      <c r="P45" s="432"/>
      <c r="Q45" s="274"/>
      <c r="R45" s="364">
        <f>SUM(T11:T44)/$R$9</f>
        <v>0</v>
      </c>
      <c r="S45" s="364"/>
      <c r="T45" s="274"/>
      <c r="U45" s="432" t="s">
        <v>131</v>
      </c>
      <c r="V45" s="432"/>
      <c r="W45" s="274"/>
      <c r="X45" s="364">
        <f>SUM(Z11:Z44)/$X$9</f>
        <v>0</v>
      </c>
      <c r="Y45" s="364"/>
      <c r="Z45" s="274"/>
      <c r="AA45" s="432" t="s">
        <v>131</v>
      </c>
      <c r="AB45" s="432"/>
      <c r="AC45" s="274"/>
      <c r="AD45" s="364">
        <f>SUM(AF11:AF44)/$X$9</f>
        <v>7.000000000000001E-05</v>
      </c>
      <c r="AE45" s="364"/>
      <c r="AF45" s="276"/>
    </row>
    <row r="46" spans="1:32" s="86" customFormat="1" ht="22.5" customHeight="1" hidden="1">
      <c r="A46" s="277"/>
      <c r="B46" s="278"/>
      <c r="C46" s="391" t="s">
        <v>218</v>
      </c>
      <c r="D46" s="279" t="s">
        <v>219</v>
      </c>
      <c r="E46" s="280"/>
      <c r="F46" s="368">
        <v>0</v>
      </c>
      <c r="G46" s="368"/>
      <c r="H46" s="281"/>
      <c r="I46" s="394" t="s">
        <v>218</v>
      </c>
      <c r="J46" s="279" t="s">
        <v>219</v>
      </c>
      <c r="K46" s="280"/>
      <c r="L46" s="396">
        <v>0</v>
      </c>
      <c r="M46" s="396"/>
      <c r="N46" s="282"/>
      <c r="O46" s="429" t="s">
        <v>218</v>
      </c>
      <c r="P46" s="279" t="s">
        <v>219</v>
      </c>
      <c r="Q46" s="280"/>
      <c r="R46" s="396">
        <v>0</v>
      </c>
      <c r="S46" s="396"/>
      <c r="T46" s="282"/>
      <c r="U46" s="429" t="s">
        <v>218</v>
      </c>
      <c r="V46" s="279" t="s">
        <v>219</v>
      </c>
      <c r="W46" s="280"/>
      <c r="X46" s="396">
        <v>0</v>
      </c>
      <c r="Y46" s="396"/>
      <c r="Z46" s="282"/>
      <c r="AA46" s="429" t="s">
        <v>218</v>
      </c>
      <c r="AB46" s="279" t="s">
        <v>219</v>
      </c>
      <c r="AC46" s="282"/>
      <c r="AD46" s="368">
        <v>0</v>
      </c>
      <c r="AE46" s="369"/>
      <c r="AF46" s="283"/>
    </row>
    <row r="47" spans="1:32" s="86" customFormat="1" ht="22.5" customHeight="1" hidden="1">
      <c r="A47" s="277"/>
      <c r="B47" s="278"/>
      <c r="C47" s="392"/>
      <c r="D47" s="284" t="s">
        <v>220</v>
      </c>
      <c r="E47" s="282"/>
      <c r="F47" s="355">
        <v>0</v>
      </c>
      <c r="G47" s="370"/>
      <c r="H47" s="281"/>
      <c r="I47" s="394"/>
      <c r="J47" s="284" t="s">
        <v>220</v>
      </c>
      <c r="K47" s="282"/>
      <c r="L47" s="355">
        <v>0</v>
      </c>
      <c r="M47" s="370"/>
      <c r="N47" s="282"/>
      <c r="O47" s="430"/>
      <c r="P47" s="284" t="s">
        <v>220</v>
      </c>
      <c r="Q47" s="282"/>
      <c r="R47" s="355">
        <v>0</v>
      </c>
      <c r="S47" s="370"/>
      <c r="T47" s="282"/>
      <c r="U47" s="430"/>
      <c r="V47" s="284" t="s">
        <v>220</v>
      </c>
      <c r="W47" s="282"/>
      <c r="X47" s="355">
        <v>0</v>
      </c>
      <c r="Y47" s="370"/>
      <c r="Z47" s="282"/>
      <c r="AA47" s="430"/>
      <c r="AB47" s="284" t="s">
        <v>220</v>
      </c>
      <c r="AC47" s="282"/>
      <c r="AD47" s="355">
        <v>0</v>
      </c>
      <c r="AE47" s="356"/>
      <c r="AF47" s="283"/>
    </row>
    <row r="48" spans="1:32" s="86" customFormat="1" ht="22.5" customHeight="1" hidden="1">
      <c r="A48" s="277"/>
      <c r="B48" s="278"/>
      <c r="C48" s="392"/>
      <c r="D48" s="284" t="s">
        <v>221</v>
      </c>
      <c r="E48" s="282"/>
      <c r="F48" s="355">
        <v>0</v>
      </c>
      <c r="G48" s="370"/>
      <c r="H48" s="281"/>
      <c r="I48" s="394"/>
      <c r="J48" s="284" t="s">
        <v>221</v>
      </c>
      <c r="K48" s="282"/>
      <c r="L48" s="355">
        <v>0</v>
      </c>
      <c r="M48" s="370"/>
      <c r="N48" s="282"/>
      <c r="O48" s="430"/>
      <c r="P48" s="284" t="s">
        <v>221</v>
      </c>
      <c r="Q48" s="282"/>
      <c r="R48" s="355">
        <v>0</v>
      </c>
      <c r="S48" s="370"/>
      <c r="T48" s="282"/>
      <c r="U48" s="430"/>
      <c r="V48" s="284" t="s">
        <v>221</v>
      </c>
      <c r="W48" s="282"/>
      <c r="X48" s="355">
        <v>0</v>
      </c>
      <c r="Y48" s="370"/>
      <c r="Z48" s="282"/>
      <c r="AA48" s="430"/>
      <c r="AB48" s="284" t="s">
        <v>221</v>
      </c>
      <c r="AC48" s="282"/>
      <c r="AD48" s="355">
        <v>0</v>
      </c>
      <c r="AE48" s="356"/>
      <c r="AF48" s="283"/>
    </row>
    <row r="49" spans="1:32" s="86" customFormat="1" ht="22.5" customHeight="1" hidden="1">
      <c r="A49" s="277"/>
      <c r="B49" s="278"/>
      <c r="C49" s="392"/>
      <c r="D49" s="284" t="s">
        <v>222</v>
      </c>
      <c r="E49" s="282"/>
      <c r="F49" s="355">
        <v>0</v>
      </c>
      <c r="G49" s="370"/>
      <c r="H49" s="281"/>
      <c r="I49" s="394"/>
      <c r="J49" s="284" t="s">
        <v>222</v>
      </c>
      <c r="K49" s="282"/>
      <c r="L49" s="355">
        <v>0</v>
      </c>
      <c r="M49" s="370"/>
      <c r="N49" s="282"/>
      <c r="O49" s="430"/>
      <c r="P49" s="284" t="s">
        <v>222</v>
      </c>
      <c r="Q49" s="282"/>
      <c r="R49" s="355">
        <v>0</v>
      </c>
      <c r="S49" s="370"/>
      <c r="T49" s="282"/>
      <c r="U49" s="430"/>
      <c r="V49" s="284" t="s">
        <v>222</v>
      </c>
      <c r="W49" s="282"/>
      <c r="X49" s="355">
        <v>0</v>
      </c>
      <c r="Y49" s="370"/>
      <c r="Z49" s="282"/>
      <c r="AA49" s="430"/>
      <c r="AB49" s="284" t="s">
        <v>222</v>
      </c>
      <c r="AC49" s="282"/>
      <c r="AD49" s="355">
        <v>0</v>
      </c>
      <c r="AE49" s="356"/>
      <c r="AF49" s="283"/>
    </row>
    <row r="50" spans="1:32" s="86" customFormat="1" ht="22.5" customHeight="1" hidden="1">
      <c r="A50" s="277"/>
      <c r="B50" s="278"/>
      <c r="C50" s="392"/>
      <c r="D50" s="284" t="s">
        <v>223</v>
      </c>
      <c r="E50" s="282"/>
      <c r="F50" s="355">
        <v>0</v>
      </c>
      <c r="G50" s="370"/>
      <c r="H50" s="281"/>
      <c r="I50" s="394"/>
      <c r="J50" s="284" t="s">
        <v>223</v>
      </c>
      <c r="K50" s="282"/>
      <c r="L50" s="355">
        <v>0</v>
      </c>
      <c r="M50" s="370"/>
      <c r="N50" s="282"/>
      <c r="O50" s="430"/>
      <c r="P50" s="284" t="s">
        <v>223</v>
      </c>
      <c r="Q50" s="282"/>
      <c r="R50" s="355">
        <v>0</v>
      </c>
      <c r="S50" s="370"/>
      <c r="T50" s="282"/>
      <c r="U50" s="430"/>
      <c r="V50" s="284" t="s">
        <v>223</v>
      </c>
      <c r="W50" s="282"/>
      <c r="X50" s="355">
        <v>0</v>
      </c>
      <c r="Y50" s="370"/>
      <c r="Z50" s="282"/>
      <c r="AA50" s="430"/>
      <c r="AB50" s="284" t="s">
        <v>223</v>
      </c>
      <c r="AC50" s="282"/>
      <c r="AD50" s="355">
        <v>0</v>
      </c>
      <c r="AE50" s="356"/>
      <c r="AF50" s="283"/>
    </row>
    <row r="51" spans="1:32" s="86" customFormat="1" ht="22.5" customHeight="1" hidden="1">
      <c r="A51" s="285"/>
      <c r="B51" s="286"/>
      <c r="C51" s="393"/>
      <c r="D51" s="287" t="s">
        <v>218</v>
      </c>
      <c r="E51" s="288"/>
      <c r="F51" s="397">
        <v>0</v>
      </c>
      <c r="G51" s="397"/>
      <c r="H51" s="289"/>
      <c r="I51" s="395"/>
      <c r="J51" s="287" t="s">
        <v>218</v>
      </c>
      <c r="K51" s="288"/>
      <c r="L51" s="397">
        <v>0</v>
      </c>
      <c r="M51" s="397"/>
      <c r="N51" s="288"/>
      <c r="O51" s="431"/>
      <c r="P51" s="287" t="s">
        <v>218</v>
      </c>
      <c r="Q51" s="288"/>
      <c r="R51" s="397">
        <v>0</v>
      </c>
      <c r="S51" s="397"/>
      <c r="T51" s="288"/>
      <c r="U51" s="431"/>
      <c r="V51" s="287" t="s">
        <v>218</v>
      </c>
      <c r="W51" s="288"/>
      <c r="X51" s="397">
        <v>0</v>
      </c>
      <c r="Y51" s="397"/>
      <c r="Z51" s="288"/>
      <c r="AA51" s="431"/>
      <c r="AB51" s="287" t="s">
        <v>218</v>
      </c>
      <c r="AC51" s="288"/>
      <c r="AD51" s="357">
        <v>0</v>
      </c>
      <c r="AE51" s="358"/>
      <c r="AF51" s="291"/>
    </row>
    <row r="52" spans="1:32" s="302" customFormat="1" ht="27.75" customHeight="1">
      <c r="A52" s="292"/>
      <c r="B52" s="293"/>
      <c r="C52" s="294" t="s">
        <v>246</v>
      </c>
      <c r="D52" s="294"/>
      <c r="E52" s="295"/>
      <c r="F52" s="296"/>
      <c r="G52" s="296"/>
      <c r="H52" s="296"/>
      <c r="I52" s="296"/>
      <c r="J52" s="297"/>
      <c r="K52" s="297"/>
      <c r="L52" s="297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9"/>
      <c r="AB52" s="299"/>
      <c r="AC52" s="299"/>
      <c r="AD52" s="299"/>
      <c r="AE52" s="300"/>
      <c r="AF52" s="301"/>
    </row>
    <row r="53" spans="1:32" ht="34.5" customHeight="1" thickBot="1">
      <c r="A53" s="303"/>
      <c r="B53" s="304"/>
      <c r="C53" s="305" t="s">
        <v>224</v>
      </c>
      <c r="D53" s="305"/>
      <c r="E53" s="306"/>
      <c r="F53" s="306"/>
      <c r="G53" s="306"/>
      <c r="H53" s="306"/>
      <c r="I53" s="306"/>
      <c r="J53" s="306"/>
      <c r="K53" s="306"/>
      <c r="L53" s="306"/>
      <c r="M53" s="307"/>
      <c r="N53" s="307"/>
      <c r="O53" s="306"/>
      <c r="P53" s="306"/>
      <c r="Q53" s="306"/>
      <c r="R53" s="307"/>
      <c r="S53" s="307"/>
      <c r="T53" s="307"/>
      <c r="U53" s="306"/>
      <c r="V53" s="306"/>
      <c r="W53" s="307"/>
      <c r="X53" s="306"/>
      <c r="Y53" s="307"/>
      <c r="Z53" s="307"/>
      <c r="AA53" s="306"/>
      <c r="AB53" s="306"/>
      <c r="AC53" s="307"/>
      <c r="AD53" s="307"/>
      <c r="AE53" s="308"/>
      <c r="AF53" s="304"/>
    </row>
    <row r="54" ht="22.5" customHeight="1">
      <c r="AF54" s="310"/>
    </row>
    <row r="55" ht="22.5" customHeight="1">
      <c r="AF55" s="80"/>
    </row>
  </sheetData>
  <sheetProtection/>
  <mergeCells count="100">
    <mergeCell ref="AD49:AE49"/>
    <mergeCell ref="AD50:AE50"/>
    <mergeCell ref="AD51:AE51"/>
    <mergeCell ref="AB8:AE8"/>
    <mergeCell ref="AD9:AE9"/>
    <mergeCell ref="AD45:AE45"/>
    <mergeCell ref="AF8:AF10"/>
    <mergeCell ref="AD46:AE46"/>
    <mergeCell ref="AD47:AE47"/>
    <mergeCell ref="F48:G48"/>
    <mergeCell ref="L48:M48"/>
    <mergeCell ref="R48:S48"/>
    <mergeCell ref="X48:Y48"/>
    <mergeCell ref="AD48:AE48"/>
    <mergeCell ref="AA14:AA20"/>
    <mergeCell ref="AA21:AA28"/>
    <mergeCell ref="C11:C13"/>
    <mergeCell ref="U11:U13"/>
    <mergeCell ref="O11:O20"/>
    <mergeCell ref="U21:U28"/>
    <mergeCell ref="I21:I28"/>
    <mergeCell ref="C14:C20"/>
    <mergeCell ref="O21:O28"/>
    <mergeCell ref="U14:U20"/>
    <mergeCell ref="D13:F13"/>
    <mergeCell ref="C46:C51"/>
    <mergeCell ref="F46:G46"/>
    <mergeCell ref="I46:I51"/>
    <mergeCell ref="L46:M46"/>
    <mergeCell ref="F50:G50"/>
    <mergeCell ref="F51:G51"/>
    <mergeCell ref="F49:G49"/>
    <mergeCell ref="L49:M49"/>
    <mergeCell ref="AA8:AA10"/>
    <mergeCell ref="V8:Y8"/>
    <mergeCell ref="F47:G47"/>
    <mergeCell ref="L47:M47"/>
    <mergeCell ref="J8:M8"/>
    <mergeCell ref="I14:I20"/>
    <mergeCell ref="I11:I13"/>
    <mergeCell ref="D8:G8"/>
    <mergeCell ref="F9:G9"/>
    <mergeCell ref="L9:M9"/>
    <mergeCell ref="H8:H10"/>
    <mergeCell ref="L51:M51"/>
    <mergeCell ref="O8:O10"/>
    <mergeCell ref="A8:B8"/>
    <mergeCell ref="A9:B9"/>
    <mergeCell ref="N8:N10"/>
    <mergeCell ref="I8:I10"/>
    <mergeCell ref="C8:C10"/>
    <mergeCell ref="C29:C34"/>
    <mergeCell ref="O29:O34"/>
    <mergeCell ref="P8:S8"/>
    <mergeCell ref="R9:S9"/>
    <mergeCell ref="U8:U10"/>
    <mergeCell ref="Z8:Z10"/>
    <mergeCell ref="T8:T10"/>
    <mergeCell ref="X9:Y9"/>
    <mergeCell ref="AA29:AA34"/>
    <mergeCell ref="R46:S46"/>
    <mergeCell ref="O46:O51"/>
    <mergeCell ref="AA45:AB45"/>
    <mergeCell ref="X47:Y47"/>
    <mergeCell ref="AA46:AA51"/>
    <mergeCell ref="R49:S49"/>
    <mergeCell ref="X49:Y49"/>
    <mergeCell ref="X46:Y46"/>
    <mergeCell ref="U29:U34"/>
    <mergeCell ref="X45:Y45"/>
    <mergeCell ref="U45:V45"/>
    <mergeCell ref="L50:M50"/>
    <mergeCell ref="L45:M45"/>
    <mergeCell ref="AA11:AA13"/>
    <mergeCell ref="U46:U51"/>
    <mergeCell ref="R51:S51"/>
    <mergeCell ref="X51:Y51"/>
    <mergeCell ref="R50:S50"/>
    <mergeCell ref="R47:S47"/>
    <mergeCell ref="X50:Y50"/>
    <mergeCell ref="R45:S45"/>
    <mergeCell ref="AA35:AA43"/>
    <mergeCell ref="U35:U43"/>
    <mergeCell ref="C45:D45"/>
    <mergeCell ref="C35:C43"/>
    <mergeCell ref="O45:P45"/>
    <mergeCell ref="F45:G45"/>
    <mergeCell ref="I45:J45"/>
    <mergeCell ref="I35:I43"/>
    <mergeCell ref="O35:O43"/>
    <mergeCell ref="I29:I34"/>
    <mergeCell ref="C21:C28"/>
    <mergeCell ref="C7:AD7"/>
    <mergeCell ref="C1:C6"/>
    <mergeCell ref="I1:J1"/>
    <mergeCell ref="I2:J2"/>
    <mergeCell ref="I3:J3"/>
    <mergeCell ref="I4:J4"/>
    <mergeCell ref="I5:J5"/>
    <mergeCell ref="I6:J6"/>
  </mergeCells>
  <printOptions horizontalCentered="1" verticalCentered="1"/>
  <pageMargins left="0.1968503937007874" right="0" top="0" bottom="0" header="0" footer="0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2012-08-23T09:07:49Z</cp:lastPrinted>
  <dcterms:created xsi:type="dcterms:W3CDTF">2012-08-23T09:01:41Z</dcterms:created>
  <dcterms:modified xsi:type="dcterms:W3CDTF">2012-08-23T09:43:52Z</dcterms:modified>
  <cp:category/>
  <cp:version/>
  <cp:contentType/>
  <cp:contentStatus/>
</cp:coreProperties>
</file>