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蘆竹.大華100上13 " sheetId="1" r:id="rId1"/>
  </sheets>
  <definedNames/>
  <calcPr fullCalcOnLoad="1"/>
</workbook>
</file>

<file path=xl/sharedStrings.xml><?xml version="1.0" encoding="utf-8"?>
<sst xmlns="http://schemas.openxmlformats.org/spreadsheetml/2006/main" count="204" uniqueCount="108">
  <si>
    <t>聯絡人:   沈妤蓁</t>
  </si>
  <si>
    <t>聯絡電話: 4200919   分機 260</t>
  </si>
  <si>
    <t>本週供應人數</t>
  </si>
  <si>
    <t>學校</t>
  </si>
  <si>
    <t>葷食</t>
  </si>
  <si>
    <t>素食</t>
  </si>
  <si>
    <t>人數總計</t>
  </si>
  <si>
    <t>一週乾料訂貨</t>
  </si>
  <si>
    <t>米食</t>
  </si>
  <si>
    <t>合計</t>
  </si>
  <si>
    <t>用餐人數</t>
  </si>
  <si>
    <t>食材</t>
  </si>
  <si>
    <t>單量(g)</t>
  </si>
  <si>
    <t>數量(kg)</t>
  </si>
  <si>
    <t>預估單價</t>
  </si>
  <si>
    <t>十穀飯</t>
  </si>
  <si>
    <t>十穀米先送</t>
  </si>
  <si>
    <t>白飯</t>
  </si>
  <si>
    <t>肉絲蛋炒飯</t>
  </si>
  <si>
    <t>洗選蛋</t>
  </si>
  <si>
    <t>胚芽飯</t>
  </si>
  <si>
    <t>胚芽米</t>
  </si>
  <si>
    <t>糙米先送</t>
  </si>
  <si>
    <t>肉絲</t>
  </si>
  <si>
    <t>洋蔥去皮</t>
  </si>
  <si>
    <t>雙色豆腐</t>
  </si>
  <si>
    <t>蔬食日</t>
  </si>
  <si>
    <t>白北魚</t>
  </si>
  <si>
    <t>白北魚有肚</t>
  </si>
  <si>
    <t>三色丁</t>
  </si>
  <si>
    <t>瓜仔雞</t>
  </si>
  <si>
    <t>骨腿丁</t>
  </si>
  <si>
    <t>粉蒸肉丁</t>
  </si>
  <si>
    <t>肉丁</t>
  </si>
  <si>
    <t>大黑豆乾</t>
  </si>
  <si>
    <t>100g</t>
  </si>
  <si>
    <t>蒜末</t>
  </si>
  <si>
    <t>圓平瓜</t>
  </si>
  <si>
    <t>地瓜去皮</t>
  </si>
  <si>
    <t>百頁豆腐</t>
  </si>
  <si>
    <t>蒜仁</t>
  </si>
  <si>
    <t>蒸肉粉/包</t>
  </si>
  <si>
    <t>青蔥</t>
  </si>
  <si>
    <t>小計</t>
  </si>
  <si>
    <t>素燴鮮菇</t>
  </si>
  <si>
    <t>鮑魚菇</t>
  </si>
  <si>
    <t>客家蒸蛋</t>
  </si>
  <si>
    <t>紅燒獅子頭</t>
  </si>
  <si>
    <t>獅子頭25g(安)</t>
  </si>
  <si>
    <t>什錦豆包</t>
  </si>
  <si>
    <t>炸豆包絲</t>
  </si>
  <si>
    <t>雙色海帶絲</t>
  </si>
  <si>
    <t>海帶絲</t>
  </si>
  <si>
    <t>金針菇</t>
  </si>
  <si>
    <t>碎菜脯</t>
  </si>
  <si>
    <t>大白菜</t>
  </si>
  <si>
    <t>紅蘿蔔</t>
  </si>
  <si>
    <t>白干絲</t>
  </si>
  <si>
    <t>小黃瓜</t>
  </si>
  <si>
    <t>香菇絲</t>
  </si>
  <si>
    <t>綠豆芽</t>
  </si>
  <si>
    <t>芹菜</t>
  </si>
  <si>
    <t>木耳</t>
  </si>
  <si>
    <t>木耳絲</t>
  </si>
  <si>
    <t>紅人</t>
  </si>
  <si>
    <t>油片絲</t>
  </si>
  <si>
    <t>韭菜</t>
  </si>
  <si>
    <t>蒜香青菜</t>
  </si>
  <si>
    <t>大A菜</t>
  </si>
  <si>
    <t>油菜</t>
  </si>
  <si>
    <t>高麗菜</t>
  </si>
  <si>
    <t>薑絲</t>
  </si>
  <si>
    <t>南瓜湯</t>
  </si>
  <si>
    <t>南瓜</t>
  </si>
  <si>
    <t>海芽豆腐湯</t>
  </si>
  <si>
    <t>乾海帶芽</t>
  </si>
  <si>
    <t>黃瓜蘿蔔湯</t>
  </si>
  <si>
    <t>大黃瓜去皮</t>
  </si>
  <si>
    <t>枸杞白木耳甜湯</t>
  </si>
  <si>
    <t>枸杞</t>
  </si>
  <si>
    <t>豆腐2k</t>
  </si>
  <si>
    <t>白木耳</t>
  </si>
  <si>
    <t>大骨</t>
  </si>
  <si>
    <t>二砂</t>
  </si>
  <si>
    <t>水果</t>
  </si>
  <si>
    <t>熱量</t>
  </si>
  <si>
    <t>醣類</t>
  </si>
  <si>
    <t>脂肪</t>
  </si>
  <si>
    <t>蛋白質</t>
  </si>
  <si>
    <t>總熱量</t>
  </si>
  <si>
    <t>表單設計：軒泰食品</t>
  </si>
  <si>
    <t>執行祕書：</t>
  </si>
  <si>
    <t>校長：</t>
  </si>
  <si>
    <t>蘆竹+大華</t>
  </si>
  <si>
    <t>260+242</t>
  </si>
  <si>
    <t>備品+廚務</t>
  </si>
  <si>
    <t>蘆竹.大華國民小學100學年度第一學期第十三週午餐食譜設計表</t>
  </si>
  <si>
    <t>沙茶豬血</t>
  </si>
  <si>
    <t>豬血</t>
  </si>
  <si>
    <t>酸菜心絲</t>
  </si>
  <si>
    <t>韮菜</t>
  </si>
  <si>
    <t>美生菜</t>
  </si>
  <si>
    <t>刈薯大骨湯</t>
  </si>
  <si>
    <t>刈薯去皮</t>
  </si>
  <si>
    <t>香菜</t>
  </si>
  <si>
    <t>養樂多優酪乳</t>
  </si>
  <si>
    <t>豆漿1.8k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</si>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</sst>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  <numFmt numFmtId="181" formatCode="m&quot;月&quot;d&quot;日(一)&quot;"/>
    <numFmt numFmtId="182" formatCode="m&quot;月&quot;d&quot;日(二)&quot;"/>
    <numFmt numFmtId="183" formatCode="m&quot;月&quot;d&quot;日(三)&quot;"/>
    <numFmt numFmtId="184" formatCode="m&quot;月&quot;d&quot;日(四)&quot;"/>
    <numFmt numFmtId="185" formatCode="###.0&quot;g&quot;"/>
    <numFmt numFmtId="186" formatCode="###&quot;大卡&quot;"/>
    <numFmt numFmtId="187" formatCode="m&quot;月&quot;d&quot;日(五)&quot;"/>
    <numFmt numFmtId="188" formatCode="#,###&quot;份&quot;"/>
    <numFmt numFmtId="189" formatCode="#,###&quot;板&quot;"/>
    <numFmt numFmtId="190" formatCode="#,###&quot;桶&quot;"/>
    <numFmt numFmtId="191" formatCode="#,###&quot;罐&quot;"/>
    <numFmt numFmtId="192" formatCode="#,###&quot;人&quot;"/>
    <numFmt numFmtId="193" formatCode="0.00_ "/>
    <numFmt numFmtId="194" formatCode="0_ "/>
    <numFmt numFmtId="195" formatCode="0;_㰀"/>
    <numFmt numFmtId="196" formatCode="0.0;_㰀"/>
    <numFmt numFmtId="197" formatCode="m/d"/>
    <numFmt numFmtId="198" formatCode="0.0_);[Red]\(0.0\)"/>
    <numFmt numFmtId="199" formatCode="#,###&quot;個/人&quot;"/>
    <numFmt numFmtId="200" formatCode="0.0;_᠀"/>
    <numFmt numFmtId="201" formatCode="m&quot;月&quot;d&quot;日(六)&quot;"/>
    <numFmt numFmtId="202" formatCode="#,###&quot;小包&quot;"/>
    <numFmt numFmtId="203" formatCode="#,###&quot;瓶&quot;"/>
    <numFmt numFmtId="204" formatCode="#,###&quot;盒&quot;"/>
    <numFmt numFmtId="205" formatCode="#,###&quot;包&quot;"/>
    <numFmt numFmtId="206" formatCode="#,###&quot;條&quot;"/>
    <numFmt numFmtId="207" formatCode="0_);\(0\)"/>
    <numFmt numFmtId="208" formatCode="#,###.0&quot;份&quot;"/>
    <numFmt numFmtId="209" formatCode="0.000_ "/>
    <numFmt numFmtId="210" formatCode="#,###&quot;個&quot;"/>
    <numFmt numFmtId="211" formatCode="0.000"/>
    <numFmt numFmtId="212" formatCode="0.0;_簀"/>
    <numFmt numFmtId="213" formatCode="#,###&quot;塊&quot;"/>
    <numFmt numFmtId="214" formatCode="####&quot;份&quot;"/>
    <numFmt numFmtId="215" formatCode="####&quot;個&quot;"/>
    <numFmt numFmtId="216" formatCode="#,###&quot;粒&quot;"/>
    <numFmt numFmtId="217" formatCode="###&quot;%&quot;"/>
    <numFmt numFmtId="218" formatCode="#,##0.0"/>
    <numFmt numFmtId="219" formatCode="0_);[Red]\(0\)"/>
    <numFmt numFmtId="220" formatCode="####&quot;片&quot;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33">
    <font>
      <sz val="12"/>
      <name val="新細明體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7"/>
      <name val="標楷體"/>
      <family val="4"/>
    </font>
    <font>
      <b/>
      <sz val="14"/>
      <name val="新細明體"/>
      <family val="1"/>
    </font>
    <font>
      <b/>
      <sz val="24"/>
      <name val="標楷體"/>
      <family val="4"/>
    </font>
    <font>
      <b/>
      <sz val="17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5"/>
      <name val="標楷體"/>
      <family val="4"/>
    </font>
    <font>
      <sz val="17"/>
      <name val="新細明體"/>
      <family val="1"/>
    </font>
    <font>
      <sz val="17"/>
      <color indexed="8"/>
      <name val="標楷體"/>
      <family val="4"/>
    </font>
    <font>
      <sz val="17"/>
      <color indexed="9"/>
      <name val="標楷體"/>
      <family val="4"/>
    </font>
    <font>
      <sz val="17"/>
      <color indexed="8"/>
      <name val="新細明體"/>
      <family val="1"/>
    </font>
    <font>
      <sz val="15"/>
      <name val="標楷體"/>
      <family val="4"/>
    </font>
    <font>
      <b/>
      <sz val="17"/>
      <color indexed="9"/>
      <name val="標楷體"/>
      <family val="4"/>
    </font>
    <font>
      <sz val="17"/>
      <color indexed="10"/>
      <name val="標楷體"/>
      <family val="4"/>
    </font>
    <font>
      <b/>
      <sz val="17"/>
      <color indexed="10"/>
      <name val="標楷體"/>
      <family val="4"/>
    </font>
    <font>
      <sz val="17"/>
      <name val="Times New Roman"/>
      <family val="1"/>
    </font>
    <font>
      <sz val="17"/>
      <color indexed="54"/>
      <name val="標楷體"/>
      <family val="4"/>
    </font>
    <font>
      <sz val="17"/>
      <color indexed="54"/>
      <name val="新細明體"/>
      <family val="1"/>
    </font>
    <font>
      <sz val="11"/>
      <color indexed="9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i/>
      <sz val="22"/>
      <color indexed="10"/>
      <name val="標楷體"/>
      <family val="4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0" borderId="3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/>
    </xf>
    <xf numFmtId="18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3" fontId="10" fillId="0" borderId="2" xfId="0" applyNumberFormat="1" applyFont="1" applyFill="1" applyBorder="1" applyAlignment="1">
      <alignment horizontal="center" vertical="center"/>
    </xf>
    <xf numFmtId="184" fontId="10" fillId="0" borderId="2" xfId="0" applyNumberFormat="1" applyFont="1" applyFill="1" applyBorder="1" applyAlignment="1">
      <alignment horizontal="center" vertical="center"/>
    </xf>
    <xf numFmtId="187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2" fontId="10" fillId="2" borderId="5" xfId="0" applyNumberFormat="1" applyFont="1" applyFill="1" applyBorder="1" applyAlignment="1">
      <alignment horizontal="center" vertical="center"/>
    </xf>
    <xf numFmtId="192" fontId="10" fillId="2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10" xfId="15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vertical="center" textRotation="255" wrapText="1"/>
    </xf>
    <xf numFmtId="0" fontId="7" fillId="0" borderId="2" xfId="0" applyFont="1" applyFill="1" applyBorder="1" applyAlignment="1">
      <alignment horizontal="left" vertical="center" shrinkToFit="1"/>
    </xf>
    <xf numFmtId="194" fontId="7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left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vertical="center" textRotation="255" wrapText="1"/>
    </xf>
    <xf numFmtId="0" fontId="10" fillId="0" borderId="3" xfId="0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205" fontId="7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193" fontId="20" fillId="0" borderId="2" xfId="0" applyNumberFormat="1" applyFont="1" applyFill="1" applyBorder="1" applyAlignment="1">
      <alignment horizontal="center" vertical="center"/>
    </xf>
    <xf numFmtId="193" fontId="21" fillId="0" borderId="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180" fontId="7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94" fontId="7" fillId="4" borderId="2" xfId="0" applyNumberFormat="1" applyFont="1" applyFill="1" applyBorder="1" applyAlignment="1">
      <alignment horizontal="center" vertical="center"/>
    </xf>
    <xf numFmtId="193" fontId="20" fillId="0" borderId="2" xfId="0" applyNumberFormat="1" applyFont="1" applyFill="1" applyBorder="1" applyAlignment="1">
      <alignment horizontal="center" vertical="center" shrinkToFit="1"/>
    </xf>
    <xf numFmtId="18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188" fontId="23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 quotePrefix="1">
      <alignment horizontal="center" vertical="center" shrinkToFit="1"/>
    </xf>
    <xf numFmtId="0" fontId="10" fillId="0" borderId="2" xfId="0" applyFont="1" applyFill="1" applyBorder="1" applyAlignment="1">
      <alignment horizontal="center" vertical="center" textRotation="255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188" fontId="27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255"/>
    </xf>
    <xf numFmtId="180" fontId="10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85" fontId="10" fillId="0" borderId="2" xfId="0" applyNumberFormat="1" applyFont="1" applyFill="1" applyBorder="1" applyAlignment="1">
      <alignment horizontal="center" vertical="center"/>
    </xf>
    <xf numFmtId="185" fontId="10" fillId="0" borderId="5" xfId="0" applyNumberFormat="1" applyFont="1" applyFill="1" applyBorder="1" applyAlignment="1">
      <alignment horizontal="center" vertical="center"/>
    </xf>
    <xf numFmtId="185" fontId="10" fillId="0" borderId="6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86" fontId="10" fillId="0" borderId="2" xfId="0" applyNumberFormat="1" applyFont="1" applyFill="1" applyBorder="1" applyAlignment="1">
      <alignment horizontal="center" vertical="center"/>
    </xf>
    <xf numFmtId="186" fontId="10" fillId="0" borderId="5" xfId="0" applyNumberFormat="1" applyFont="1" applyFill="1" applyBorder="1" applyAlignment="1">
      <alignment horizontal="center" vertical="center"/>
    </xf>
    <xf numFmtId="186" fontId="10" fillId="0" borderId="6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</cellXfs>
  <cellStyles count="9">
    <cellStyle name="Normal" xfId="0"/>
    <cellStyle name="一般_99-11下4.12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F51"/>
  <sheetViews>
    <sheetView tabSelected="1" zoomScale="60" zoomScaleNormal="60" workbookViewId="0" topLeftCell="A1">
      <selection activeCell="Q32" sqref="Q32"/>
    </sheetView>
  </sheetViews>
  <sheetFormatPr defaultColWidth="9.00390625" defaultRowHeight="22.5" customHeight="1"/>
  <cols>
    <col min="1" max="1" width="22.75390625" style="1" bestFit="1" customWidth="1"/>
    <col min="2" max="2" width="5.125" style="112" customWidth="1"/>
    <col min="3" max="3" width="16.125" style="1" customWidth="1"/>
    <col min="4" max="4" width="9.625" style="1" hidden="1" customWidth="1"/>
    <col min="5" max="5" width="11.625" style="1" customWidth="1"/>
    <col min="6" max="6" width="10.625" style="1" hidden="1" customWidth="1"/>
    <col min="7" max="7" width="8.625" style="1" hidden="1" customWidth="1"/>
    <col min="8" max="8" width="5.125" style="112" customWidth="1"/>
    <col min="9" max="9" width="15.625" style="1" customWidth="1"/>
    <col min="10" max="10" width="9.625" style="1" hidden="1" customWidth="1"/>
    <col min="11" max="11" width="13.625" style="1" customWidth="1"/>
    <col min="12" max="12" width="10.625" style="1" hidden="1" customWidth="1"/>
    <col min="13" max="13" width="8.625" style="1" hidden="1" customWidth="1"/>
    <col min="14" max="14" width="5.125" style="112" customWidth="1"/>
    <col min="15" max="15" width="15.625" style="1" customWidth="1"/>
    <col min="16" max="16" width="9.625" style="1" hidden="1" customWidth="1"/>
    <col min="17" max="17" width="11.625" style="1" customWidth="1"/>
    <col min="18" max="18" width="10.625" style="1" hidden="1" customWidth="1"/>
    <col min="19" max="19" width="8.625" style="1" hidden="1" customWidth="1"/>
    <col min="20" max="20" width="5.125" style="112" customWidth="1"/>
    <col min="21" max="21" width="15.625" style="1" customWidth="1"/>
    <col min="22" max="22" width="9.625" style="1" hidden="1" customWidth="1"/>
    <col min="23" max="23" width="13.50390625" style="1" customWidth="1"/>
    <col min="24" max="24" width="10.625" style="1" hidden="1" customWidth="1"/>
    <col min="25" max="25" width="8.625" style="1" hidden="1" customWidth="1"/>
    <col min="26" max="26" width="5.125" style="112" customWidth="1"/>
    <col min="27" max="27" width="15.625" style="1" customWidth="1"/>
    <col min="28" max="28" width="9.625" style="1" hidden="1" customWidth="1"/>
    <col min="29" max="29" width="11.625" style="1" customWidth="1"/>
    <col min="30" max="30" width="10.625" style="1" hidden="1" customWidth="1"/>
    <col min="31" max="31" width="8.625" style="1" customWidth="1"/>
    <col min="32" max="16384" width="6.125" style="1" customWidth="1"/>
  </cols>
  <sheetData>
    <row r="1" spans="2:32" ht="22.5" customHeight="1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22.5" customHeight="1">
      <c r="B2" s="1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22.5" customHeight="1">
      <c r="B3" s="4" t="s">
        <v>2</v>
      </c>
      <c r="C3" s="5" t="s">
        <v>3</v>
      </c>
      <c r="D3" s="6" t="s">
        <v>4</v>
      </c>
      <c r="E3" s="5" t="s">
        <v>5</v>
      </c>
      <c r="F3" s="5"/>
      <c r="G3" s="5"/>
      <c r="H3" s="7" t="s">
        <v>6</v>
      </c>
      <c r="I3" s="7"/>
      <c r="J3" s="8"/>
      <c r="K3" s="9"/>
      <c r="L3" s="10"/>
      <c r="M3" s="10"/>
      <c r="N3" s="10"/>
      <c r="O3" s="10"/>
      <c r="P3" s="11"/>
      <c r="Q3" s="10"/>
      <c r="R3" s="10"/>
      <c r="S3" s="10"/>
      <c r="T3" s="10"/>
      <c r="U3" s="10"/>
      <c r="V3" s="11"/>
      <c r="W3" s="10"/>
      <c r="X3" s="10"/>
      <c r="Y3" s="10"/>
      <c r="Z3" s="10"/>
      <c r="AA3" s="10"/>
      <c r="AB3" s="11"/>
      <c r="AC3" s="10"/>
      <c r="AD3" s="10"/>
      <c r="AE3" s="10"/>
      <c r="AF3" s="10"/>
    </row>
    <row r="4" spans="2:32" ht="22.5" customHeight="1">
      <c r="B4" s="12"/>
      <c r="C4" s="5" t="s">
        <v>93</v>
      </c>
      <c r="D4" s="13" t="s">
        <v>94</v>
      </c>
      <c r="E4" s="14">
        <v>0</v>
      </c>
      <c r="F4" s="15"/>
      <c r="G4" s="15"/>
      <c r="H4" s="16">
        <v>502</v>
      </c>
      <c r="I4" s="17"/>
      <c r="J4" s="9"/>
      <c r="K4" s="18"/>
      <c r="L4" s="10"/>
      <c r="M4" s="10"/>
      <c r="N4" s="10"/>
      <c r="O4" s="10"/>
      <c r="P4" s="11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1"/>
      <c r="AC4" s="10"/>
      <c r="AD4" s="10"/>
      <c r="AE4" s="10"/>
      <c r="AF4" s="10"/>
    </row>
    <row r="5" spans="2:32" ht="22.5" customHeight="1">
      <c r="B5" s="12"/>
      <c r="C5" s="5" t="s">
        <v>95</v>
      </c>
      <c r="D5" s="19">
        <v>8</v>
      </c>
      <c r="E5" s="14">
        <v>0</v>
      </c>
      <c r="F5" s="15"/>
      <c r="G5" s="15"/>
      <c r="H5" s="16">
        <f>E5+D5</f>
        <v>8</v>
      </c>
      <c r="I5" s="17"/>
      <c r="J5" s="9"/>
      <c r="K5" s="18"/>
      <c r="L5" s="10"/>
      <c r="M5" s="10"/>
      <c r="N5" s="10"/>
      <c r="O5" s="10"/>
      <c r="P5" s="11"/>
      <c r="Q5" s="10"/>
      <c r="R5" s="10"/>
      <c r="S5" s="10"/>
      <c r="T5" s="10"/>
      <c r="U5" s="10"/>
      <c r="V5" s="11"/>
      <c r="W5" s="10"/>
      <c r="X5" s="10"/>
      <c r="Y5" s="10"/>
      <c r="Z5" s="10"/>
      <c r="AA5" s="10"/>
      <c r="AB5" s="11"/>
      <c r="AC5" s="10"/>
      <c r="AD5" s="10"/>
      <c r="AE5" s="10"/>
      <c r="AF5" s="10"/>
    </row>
    <row r="6" spans="2:32" ht="22.5" customHeight="1">
      <c r="B6" s="20"/>
      <c r="C6" s="5" t="s">
        <v>43</v>
      </c>
      <c r="D6" s="19">
        <v>511</v>
      </c>
      <c r="E6" s="14">
        <f>SUM(E4:E5)</f>
        <v>0</v>
      </c>
      <c r="F6" s="15"/>
      <c r="G6" s="15"/>
      <c r="H6" s="16">
        <f>SUM(H4:I5)</f>
        <v>510</v>
      </c>
      <c r="I6" s="17"/>
      <c r="J6" s="9"/>
      <c r="K6" s="18"/>
      <c r="L6" s="10"/>
      <c r="M6" s="10"/>
      <c r="N6" s="10"/>
      <c r="O6" s="10"/>
      <c r="P6" s="11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1"/>
      <c r="AC6" s="10"/>
      <c r="AD6" s="10"/>
      <c r="AE6" s="10"/>
      <c r="AF6" s="10"/>
    </row>
    <row r="7" spans="2:31" s="21" customFormat="1" ht="30.75" customHeight="1" thickBot="1">
      <c r="B7" s="22" t="s">
        <v>96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31" customFormat="1" ht="22.5" customHeight="1" thickTop="1">
      <c r="A8" s="23" t="s">
        <v>7</v>
      </c>
      <c r="B8" s="24" t="s">
        <v>8</v>
      </c>
      <c r="C8" s="25">
        <v>40503</v>
      </c>
      <c r="D8" s="25"/>
      <c r="E8" s="25"/>
      <c r="F8" s="25"/>
      <c r="G8" s="26" t="s">
        <v>9</v>
      </c>
      <c r="H8" s="24" t="s">
        <v>8</v>
      </c>
      <c r="I8" s="27">
        <f>C8+1</f>
        <v>40504</v>
      </c>
      <c r="J8" s="27"/>
      <c r="K8" s="27"/>
      <c r="L8" s="27"/>
      <c r="M8" s="26" t="s">
        <v>9</v>
      </c>
      <c r="N8" s="24" t="s">
        <v>8</v>
      </c>
      <c r="O8" s="28">
        <f>I8+1</f>
        <v>40505</v>
      </c>
      <c r="P8" s="28"/>
      <c r="Q8" s="28"/>
      <c r="R8" s="28"/>
      <c r="S8" s="26" t="s">
        <v>9</v>
      </c>
      <c r="T8" s="24" t="s">
        <v>8</v>
      </c>
      <c r="U8" s="29">
        <f>O8+1</f>
        <v>40506</v>
      </c>
      <c r="V8" s="29"/>
      <c r="W8" s="29"/>
      <c r="X8" s="29"/>
      <c r="Y8" s="26" t="s">
        <v>9</v>
      </c>
      <c r="Z8" s="24" t="s">
        <v>8</v>
      </c>
      <c r="AA8" s="30">
        <f>U8+1</f>
        <v>40507</v>
      </c>
      <c r="AB8" s="30"/>
      <c r="AC8" s="30"/>
      <c r="AD8" s="30"/>
      <c r="AE8" s="26" t="s">
        <v>9</v>
      </c>
    </row>
    <row r="9" spans="1:32" s="31" customFormat="1" ht="22.5" customHeight="1">
      <c r="A9" s="32"/>
      <c r="B9" s="24"/>
      <c r="C9" s="33" t="s">
        <v>10</v>
      </c>
      <c r="D9" s="33"/>
      <c r="E9" s="34">
        <v>510</v>
      </c>
      <c r="F9" s="35"/>
      <c r="G9" s="26"/>
      <c r="H9" s="24"/>
      <c r="I9" s="33" t="s">
        <v>10</v>
      </c>
      <c r="J9" s="33"/>
      <c r="K9" s="34">
        <v>510</v>
      </c>
      <c r="L9" s="35"/>
      <c r="M9" s="26"/>
      <c r="N9" s="24"/>
      <c r="O9" s="33" t="s">
        <v>10</v>
      </c>
      <c r="P9" s="33"/>
      <c r="Q9" s="34">
        <v>510</v>
      </c>
      <c r="R9" s="35"/>
      <c r="S9" s="26"/>
      <c r="T9" s="24"/>
      <c r="U9" s="33" t="s">
        <v>10</v>
      </c>
      <c r="V9" s="33"/>
      <c r="W9" s="34">
        <v>510</v>
      </c>
      <c r="X9" s="35"/>
      <c r="Y9" s="26"/>
      <c r="Z9" s="24"/>
      <c r="AA9" s="33" t="s">
        <v>10</v>
      </c>
      <c r="AB9" s="33"/>
      <c r="AC9" s="34">
        <v>510</v>
      </c>
      <c r="AD9" s="35"/>
      <c r="AE9" s="26"/>
      <c r="AF9" s="36"/>
    </row>
    <row r="10" spans="1:32" s="31" customFormat="1" ht="22.5" customHeight="1">
      <c r="A10" s="37"/>
      <c r="B10" s="24"/>
      <c r="C10" s="33" t="s">
        <v>11</v>
      </c>
      <c r="D10" s="38" t="s">
        <v>12</v>
      </c>
      <c r="E10" s="39" t="s">
        <v>13</v>
      </c>
      <c r="F10" s="40" t="s">
        <v>14</v>
      </c>
      <c r="G10" s="26"/>
      <c r="H10" s="24"/>
      <c r="I10" s="33" t="s">
        <v>11</v>
      </c>
      <c r="J10" s="38" t="s">
        <v>12</v>
      </c>
      <c r="K10" s="39" t="s">
        <v>13</v>
      </c>
      <c r="L10" s="40" t="s">
        <v>14</v>
      </c>
      <c r="M10" s="26"/>
      <c r="N10" s="24"/>
      <c r="O10" s="33" t="s">
        <v>11</v>
      </c>
      <c r="P10" s="38" t="s">
        <v>12</v>
      </c>
      <c r="Q10" s="39" t="s">
        <v>13</v>
      </c>
      <c r="R10" s="40" t="s">
        <v>14</v>
      </c>
      <c r="S10" s="26"/>
      <c r="T10" s="24"/>
      <c r="U10" s="33" t="s">
        <v>11</v>
      </c>
      <c r="V10" s="38" t="s">
        <v>12</v>
      </c>
      <c r="W10" s="39" t="s">
        <v>13</v>
      </c>
      <c r="X10" s="40" t="s">
        <v>14</v>
      </c>
      <c r="Y10" s="26"/>
      <c r="Z10" s="24"/>
      <c r="AA10" s="33" t="s">
        <v>11</v>
      </c>
      <c r="AB10" s="38" t="s">
        <v>12</v>
      </c>
      <c r="AC10" s="39" t="s">
        <v>13</v>
      </c>
      <c r="AD10" s="40" t="s">
        <v>14</v>
      </c>
      <c r="AE10" s="26"/>
      <c r="AF10" s="36"/>
    </row>
    <row r="11" spans="1:32" s="36" customFormat="1" ht="22.5" customHeight="1">
      <c r="A11" s="41"/>
      <c r="B11" s="42" t="s">
        <v>15</v>
      </c>
      <c r="C11" s="43" t="s">
        <v>16</v>
      </c>
      <c r="D11" s="19">
        <v>1.5</v>
      </c>
      <c r="E11" s="44">
        <f>D11*$E$9/1000</f>
        <v>0.765</v>
      </c>
      <c r="F11" s="45"/>
      <c r="G11" s="19">
        <f>F11*D11/1000</f>
        <v>0</v>
      </c>
      <c r="H11" s="46" t="s">
        <v>17</v>
      </c>
      <c r="I11" s="47"/>
      <c r="J11" s="19"/>
      <c r="K11" s="48"/>
      <c r="L11" s="45">
        <v>5.1</v>
      </c>
      <c r="M11" s="19">
        <f>L11*J11/1000</f>
        <v>0</v>
      </c>
      <c r="N11" s="49" t="s">
        <v>18</v>
      </c>
      <c r="O11" s="47" t="s">
        <v>19</v>
      </c>
      <c r="P11" s="19">
        <v>15</v>
      </c>
      <c r="Q11" s="44">
        <f aca="true" t="shared" si="0" ref="Q11:Q16">P11*$Q$9/1000</f>
        <v>7.65</v>
      </c>
      <c r="R11" s="45">
        <v>53.3</v>
      </c>
      <c r="S11" s="19">
        <f aca="true" t="shared" si="1" ref="S11:S20">R11*P11/1000</f>
        <v>0.7995</v>
      </c>
      <c r="T11" s="46" t="s">
        <v>17</v>
      </c>
      <c r="U11" s="47"/>
      <c r="V11" s="50"/>
      <c r="W11" s="48"/>
      <c r="X11" s="45">
        <v>70</v>
      </c>
      <c r="Y11" s="19">
        <f aca="true" t="shared" si="2" ref="Y11:Y27">X11*V11/1000</f>
        <v>0</v>
      </c>
      <c r="Z11" s="42" t="s">
        <v>20</v>
      </c>
      <c r="AA11" s="47" t="s">
        <v>21</v>
      </c>
      <c r="AB11" s="19">
        <v>3</v>
      </c>
      <c r="AC11" s="48">
        <f>AB11*$AC$9/1000</f>
        <v>1.53</v>
      </c>
      <c r="AD11" s="45"/>
      <c r="AE11" s="51">
        <f>AD11*AB11/1000</f>
        <v>0</v>
      </c>
      <c r="AF11" s="52"/>
    </row>
    <row r="12" spans="1:32" s="36" customFormat="1" ht="22.5" customHeight="1">
      <c r="A12" s="41"/>
      <c r="B12" s="53"/>
      <c r="C12" s="43" t="s">
        <v>22</v>
      </c>
      <c r="D12" s="19">
        <v>1.5</v>
      </c>
      <c r="E12" s="44">
        <f>D12*$E$9/1000</f>
        <v>0.765</v>
      </c>
      <c r="F12" s="45"/>
      <c r="G12" s="19">
        <f>F12*D12/1000</f>
        <v>0</v>
      </c>
      <c r="H12" s="54"/>
      <c r="I12" s="47"/>
      <c r="J12" s="19"/>
      <c r="K12" s="48"/>
      <c r="L12" s="45"/>
      <c r="M12" s="19">
        <f>L12*J12/1000</f>
        <v>0</v>
      </c>
      <c r="N12" s="49"/>
      <c r="O12" s="47" t="s">
        <v>23</v>
      </c>
      <c r="P12" s="19">
        <v>12</v>
      </c>
      <c r="Q12" s="44">
        <f t="shared" si="0"/>
        <v>6.12</v>
      </c>
      <c r="R12" s="45">
        <v>128</v>
      </c>
      <c r="S12" s="19">
        <f t="shared" si="1"/>
        <v>1.536</v>
      </c>
      <c r="T12" s="54"/>
      <c r="U12" s="55"/>
      <c r="V12" s="50"/>
      <c r="W12" s="48"/>
      <c r="X12" s="56">
        <v>83</v>
      </c>
      <c r="Y12" s="19">
        <f t="shared" si="2"/>
        <v>0</v>
      </c>
      <c r="Z12" s="53"/>
      <c r="AA12" s="47"/>
      <c r="AB12" s="19"/>
      <c r="AC12" s="48"/>
      <c r="AD12" s="45"/>
      <c r="AE12" s="51">
        <f>AD12*AB12/1000</f>
        <v>0</v>
      </c>
      <c r="AF12" s="52"/>
    </row>
    <row r="13" spans="1:32" s="36" customFormat="1" ht="22.5" customHeight="1">
      <c r="A13" s="41"/>
      <c r="B13" s="57"/>
      <c r="C13" s="47"/>
      <c r="D13" s="19"/>
      <c r="E13" s="48"/>
      <c r="F13" s="45"/>
      <c r="G13" s="19">
        <f>F13*D13/1000</f>
        <v>0</v>
      </c>
      <c r="H13" s="58"/>
      <c r="I13" s="47"/>
      <c r="J13" s="19"/>
      <c r="K13" s="48"/>
      <c r="L13" s="45"/>
      <c r="M13" s="19">
        <f>L13*J13/1000</f>
        <v>0</v>
      </c>
      <c r="N13" s="49"/>
      <c r="O13" s="47" t="s">
        <v>24</v>
      </c>
      <c r="P13" s="19">
        <v>10</v>
      </c>
      <c r="Q13" s="44">
        <f t="shared" si="0"/>
        <v>5.1</v>
      </c>
      <c r="R13" s="45">
        <v>27</v>
      </c>
      <c r="S13" s="19">
        <f t="shared" si="1"/>
        <v>0.27</v>
      </c>
      <c r="T13" s="58"/>
      <c r="U13" s="47"/>
      <c r="V13" s="50"/>
      <c r="W13" s="48"/>
      <c r="X13" s="45">
        <v>11</v>
      </c>
      <c r="Y13" s="19">
        <f t="shared" si="2"/>
        <v>0</v>
      </c>
      <c r="Z13" s="57"/>
      <c r="AA13" s="47"/>
      <c r="AB13" s="19"/>
      <c r="AC13" s="48"/>
      <c r="AD13" s="45"/>
      <c r="AE13" s="51">
        <f>AD13*AB13/1000</f>
        <v>0</v>
      </c>
      <c r="AF13" s="52"/>
    </row>
    <row r="14" spans="1:32" s="36" customFormat="1" ht="22.5" customHeight="1">
      <c r="A14" s="41"/>
      <c r="B14" s="54" t="s">
        <v>25</v>
      </c>
      <c r="C14" s="59" t="s">
        <v>26</v>
      </c>
      <c r="D14" s="60"/>
      <c r="E14" s="61"/>
      <c r="F14" s="45"/>
      <c r="G14" s="19">
        <f>F14*D14/1000</f>
        <v>0</v>
      </c>
      <c r="H14" s="54" t="s">
        <v>27</v>
      </c>
      <c r="I14" s="43" t="s">
        <v>28</v>
      </c>
      <c r="J14" s="19">
        <v>1</v>
      </c>
      <c r="K14" s="62">
        <f>J14*$K$9</f>
        <v>510</v>
      </c>
      <c r="L14" s="45">
        <v>5.5</v>
      </c>
      <c r="M14" s="19">
        <f>L14*J14</f>
        <v>5.5</v>
      </c>
      <c r="N14" s="49"/>
      <c r="O14" s="47" t="s">
        <v>29</v>
      </c>
      <c r="P14" s="19">
        <v>25</v>
      </c>
      <c r="Q14" s="44">
        <f t="shared" si="0"/>
        <v>12.75</v>
      </c>
      <c r="R14" s="45">
        <v>28</v>
      </c>
      <c r="S14" s="19">
        <f t="shared" si="1"/>
        <v>0.7</v>
      </c>
      <c r="T14" s="54" t="s">
        <v>30</v>
      </c>
      <c r="U14" s="47" t="s">
        <v>31</v>
      </c>
      <c r="V14" s="19">
        <v>61</v>
      </c>
      <c r="W14" s="44">
        <f>V14*$W$9/1000</f>
        <v>31.11</v>
      </c>
      <c r="X14" s="45">
        <v>72</v>
      </c>
      <c r="Y14" s="19">
        <f t="shared" si="2"/>
        <v>4.392</v>
      </c>
      <c r="Z14" s="54" t="s">
        <v>32</v>
      </c>
      <c r="AA14" s="47" t="s">
        <v>33</v>
      </c>
      <c r="AB14" s="19">
        <v>40</v>
      </c>
      <c r="AC14" s="44">
        <f>AB14*$E$9/1000</f>
        <v>20.4</v>
      </c>
      <c r="AD14" s="45">
        <v>128</v>
      </c>
      <c r="AE14" s="51">
        <f>AD14*AB14/1000</f>
        <v>5.12</v>
      </c>
      <c r="AF14" s="52"/>
    </row>
    <row r="15" spans="1:32" s="36" customFormat="1" ht="22.5" customHeight="1">
      <c r="A15" s="41"/>
      <c r="B15" s="54"/>
      <c r="C15" s="47" t="s">
        <v>34</v>
      </c>
      <c r="D15" s="19">
        <v>40</v>
      </c>
      <c r="E15" s="44">
        <f>D15*$E$9/1000</f>
        <v>20.4</v>
      </c>
      <c r="F15" s="45"/>
      <c r="G15" s="19">
        <f>F15*D15/1000</f>
        <v>0</v>
      </c>
      <c r="H15" s="54"/>
      <c r="I15" s="47" t="s">
        <v>35</v>
      </c>
      <c r="J15" s="19"/>
      <c r="K15" s="48"/>
      <c r="L15" s="45"/>
      <c r="M15" s="19">
        <f aca="true" t="shared" si="3" ref="M15:M27">L15*J15/1000</f>
        <v>0</v>
      </c>
      <c r="N15" s="49"/>
      <c r="O15" s="47" t="s">
        <v>36</v>
      </c>
      <c r="P15" s="19">
        <v>1</v>
      </c>
      <c r="Q15" s="48">
        <f t="shared" si="0"/>
        <v>0.51</v>
      </c>
      <c r="R15" s="45">
        <v>60</v>
      </c>
      <c r="S15" s="19">
        <f t="shared" si="1"/>
        <v>0.06</v>
      </c>
      <c r="T15" s="54"/>
      <c r="U15" s="63" t="s">
        <v>37</v>
      </c>
      <c r="V15" s="19">
        <v>40</v>
      </c>
      <c r="W15" s="44">
        <f>V15*$W$9/1000</f>
        <v>20.4</v>
      </c>
      <c r="X15" s="45">
        <v>42</v>
      </c>
      <c r="Y15" s="19">
        <f t="shared" si="2"/>
        <v>1.68</v>
      </c>
      <c r="Z15" s="54"/>
      <c r="AA15" s="63" t="s">
        <v>38</v>
      </c>
      <c r="AB15" s="19">
        <v>50</v>
      </c>
      <c r="AC15" s="44">
        <f>AB15*$E$9/1000</f>
        <v>25.5</v>
      </c>
      <c r="AD15" s="45">
        <v>44</v>
      </c>
      <c r="AE15" s="51">
        <f>AD15*AB15/1000</f>
        <v>2.2</v>
      </c>
      <c r="AF15" s="52"/>
    </row>
    <row r="16" spans="1:32" s="36" customFormat="1" ht="22.5" customHeight="1">
      <c r="A16" s="41"/>
      <c r="B16" s="54"/>
      <c r="C16" s="47" t="s">
        <v>39</v>
      </c>
      <c r="D16" s="19">
        <v>40</v>
      </c>
      <c r="E16" s="44">
        <f>D16*$E$9/1000</f>
        <v>20.4</v>
      </c>
      <c r="F16" s="45"/>
      <c r="G16" s="19">
        <v>0.23</v>
      </c>
      <c r="H16" s="54"/>
      <c r="I16" s="47"/>
      <c r="J16" s="19"/>
      <c r="K16" s="48"/>
      <c r="L16" s="45"/>
      <c r="M16" s="19">
        <f t="shared" si="3"/>
        <v>0</v>
      </c>
      <c r="N16" s="49"/>
      <c r="O16" s="47" t="s">
        <v>42</v>
      </c>
      <c r="P16" s="19">
        <v>1</v>
      </c>
      <c r="Q16" s="48">
        <f t="shared" si="0"/>
        <v>0.51</v>
      </c>
      <c r="R16" s="45"/>
      <c r="S16" s="19">
        <f t="shared" si="1"/>
        <v>0</v>
      </c>
      <c r="T16" s="54"/>
      <c r="U16" s="47" t="s">
        <v>40</v>
      </c>
      <c r="V16" s="19">
        <v>1</v>
      </c>
      <c r="W16" s="48">
        <f>V16*$W$9/1000</f>
        <v>0.51</v>
      </c>
      <c r="X16" s="45">
        <v>60</v>
      </c>
      <c r="Y16" s="19">
        <f t="shared" si="2"/>
        <v>0.06</v>
      </c>
      <c r="Z16" s="54"/>
      <c r="AA16" s="47" t="s">
        <v>41</v>
      </c>
      <c r="AB16" s="19">
        <v>6</v>
      </c>
      <c r="AC16" s="64">
        <v>4</v>
      </c>
      <c r="AD16" s="45">
        <v>0.075</v>
      </c>
      <c r="AE16" s="51">
        <f>AD16*AB16</f>
        <v>0.44999999999999996</v>
      </c>
      <c r="AF16" s="52"/>
    </row>
    <row r="17" spans="1:32" s="36" customFormat="1" ht="22.5" customHeight="1">
      <c r="A17" s="37"/>
      <c r="B17" s="54"/>
      <c r="C17" s="47" t="s">
        <v>42</v>
      </c>
      <c r="D17" s="19">
        <v>2</v>
      </c>
      <c r="E17" s="44">
        <f>D17*$E$9/1000</f>
        <v>1.02</v>
      </c>
      <c r="F17" s="45"/>
      <c r="G17" s="19">
        <f aca="true" t="shared" si="4" ref="G17:G43">F17*D17/1000</f>
        <v>0</v>
      </c>
      <c r="H17" s="54"/>
      <c r="I17" s="47"/>
      <c r="J17" s="19"/>
      <c r="K17" s="48"/>
      <c r="L17" s="45"/>
      <c r="M17" s="19">
        <f t="shared" si="3"/>
        <v>0</v>
      </c>
      <c r="N17" s="49"/>
      <c r="O17" s="47"/>
      <c r="P17" s="19"/>
      <c r="Q17" s="48"/>
      <c r="R17" s="45"/>
      <c r="S17" s="19">
        <f t="shared" si="1"/>
        <v>0</v>
      </c>
      <c r="T17" s="54"/>
      <c r="U17" s="47"/>
      <c r="V17" s="19"/>
      <c r="W17" s="48"/>
      <c r="X17" s="45"/>
      <c r="Y17" s="19">
        <f t="shared" si="2"/>
        <v>0</v>
      </c>
      <c r="Z17" s="54"/>
      <c r="AA17" s="47"/>
      <c r="AB17" s="19"/>
      <c r="AC17" s="48"/>
      <c r="AD17" s="45"/>
      <c r="AE17" s="51">
        <f aca="true" t="shared" si="5" ref="AE17:AE27">AD17*AB17/1000</f>
        <v>0</v>
      </c>
      <c r="AF17" s="52"/>
    </row>
    <row r="18" spans="1:32" s="36" customFormat="1" ht="22.5" customHeight="1">
      <c r="A18" s="37"/>
      <c r="B18" s="54"/>
      <c r="C18" s="47"/>
      <c r="D18" s="19"/>
      <c r="E18" s="48"/>
      <c r="F18" s="45"/>
      <c r="G18" s="19">
        <f t="shared" si="4"/>
        <v>0</v>
      </c>
      <c r="H18" s="54"/>
      <c r="I18" s="47"/>
      <c r="J18" s="19"/>
      <c r="K18" s="48"/>
      <c r="L18" s="45"/>
      <c r="M18" s="19">
        <f t="shared" si="3"/>
        <v>0</v>
      </c>
      <c r="N18" s="49"/>
      <c r="O18" s="47"/>
      <c r="P18" s="19"/>
      <c r="Q18" s="48"/>
      <c r="R18" s="45"/>
      <c r="S18" s="19">
        <f t="shared" si="1"/>
        <v>0</v>
      </c>
      <c r="T18" s="54"/>
      <c r="U18" s="47"/>
      <c r="V18" s="19"/>
      <c r="W18" s="48"/>
      <c r="X18" s="45"/>
      <c r="Y18" s="19">
        <f t="shared" si="2"/>
        <v>0</v>
      </c>
      <c r="Z18" s="54"/>
      <c r="AA18" s="47"/>
      <c r="AB18" s="19"/>
      <c r="AC18" s="48"/>
      <c r="AD18" s="45"/>
      <c r="AE18" s="51">
        <f t="shared" si="5"/>
        <v>0</v>
      </c>
      <c r="AF18" s="65"/>
    </row>
    <row r="19" spans="1:32" s="36" customFormat="1" ht="22.5" customHeight="1">
      <c r="A19" s="37"/>
      <c r="B19" s="54"/>
      <c r="C19" s="47"/>
      <c r="D19" s="19"/>
      <c r="E19" s="48"/>
      <c r="F19" s="45"/>
      <c r="G19" s="19">
        <f t="shared" si="4"/>
        <v>0</v>
      </c>
      <c r="H19" s="54"/>
      <c r="I19" s="47"/>
      <c r="J19" s="19"/>
      <c r="K19" s="19"/>
      <c r="L19" s="45"/>
      <c r="M19" s="19">
        <f t="shared" si="3"/>
        <v>0</v>
      </c>
      <c r="N19" s="49"/>
      <c r="O19" s="47"/>
      <c r="P19" s="19"/>
      <c r="Q19" s="48"/>
      <c r="R19" s="45"/>
      <c r="S19" s="19">
        <f t="shared" si="1"/>
        <v>0</v>
      </c>
      <c r="T19" s="54"/>
      <c r="U19" s="47"/>
      <c r="V19" s="19"/>
      <c r="W19" s="48"/>
      <c r="X19" s="45"/>
      <c r="Y19" s="19">
        <f t="shared" si="2"/>
        <v>0</v>
      </c>
      <c r="Z19" s="54"/>
      <c r="AA19" s="47"/>
      <c r="AB19" s="19"/>
      <c r="AC19" s="48"/>
      <c r="AD19" s="45"/>
      <c r="AE19" s="51">
        <f t="shared" si="5"/>
        <v>0</v>
      </c>
      <c r="AF19" s="52"/>
    </row>
    <row r="20" spans="1:32" s="31" customFormat="1" ht="22.5" customHeight="1">
      <c r="A20" s="37"/>
      <c r="B20" s="58"/>
      <c r="C20" s="66" t="s">
        <v>43</v>
      </c>
      <c r="D20" s="67">
        <f>SUM(D15:D19)</f>
        <v>82</v>
      </c>
      <c r="E20" s="68">
        <f>SUM(E15:E19)</f>
        <v>41.82</v>
      </c>
      <c r="F20" s="69"/>
      <c r="G20" s="19">
        <f t="shared" si="4"/>
        <v>0</v>
      </c>
      <c r="H20" s="58"/>
      <c r="I20" s="66" t="s">
        <v>43</v>
      </c>
      <c r="J20" s="67">
        <f>SUM(J15:J19)</f>
        <v>0</v>
      </c>
      <c r="K20" s="68">
        <f>SUM(K15:K19)</f>
        <v>0</v>
      </c>
      <c r="L20" s="69"/>
      <c r="M20" s="19">
        <f t="shared" si="3"/>
        <v>0</v>
      </c>
      <c r="N20" s="49"/>
      <c r="O20" s="66" t="s">
        <v>43</v>
      </c>
      <c r="P20" s="67">
        <f>SUM(P11:P19)</f>
        <v>64</v>
      </c>
      <c r="Q20" s="68">
        <f>SUM(Q11:Q19)</f>
        <v>32.63999999999999</v>
      </c>
      <c r="R20" s="69"/>
      <c r="S20" s="19">
        <f t="shared" si="1"/>
        <v>0</v>
      </c>
      <c r="T20" s="58"/>
      <c r="U20" s="66" t="s">
        <v>43</v>
      </c>
      <c r="V20" s="67">
        <f>SUM(V14:V19)</f>
        <v>102</v>
      </c>
      <c r="W20" s="68">
        <f>SUM(W14:W19)</f>
        <v>52.019999999999996</v>
      </c>
      <c r="X20" s="69"/>
      <c r="Y20" s="19">
        <f t="shared" si="2"/>
        <v>0</v>
      </c>
      <c r="Z20" s="58"/>
      <c r="AA20" s="66" t="s">
        <v>43</v>
      </c>
      <c r="AB20" s="67">
        <f>SUM(AB14:AB19)</f>
        <v>96</v>
      </c>
      <c r="AC20" s="68">
        <f>SUM(AC14:AC19)</f>
        <v>49.9</v>
      </c>
      <c r="AD20" s="69"/>
      <c r="AE20" s="51">
        <f t="shared" si="5"/>
        <v>0</v>
      </c>
      <c r="AF20" s="52"/>
    </row>
    <row r="21" spans="1:32" s="36" customFormat="1" ht="22.5" customHeight="1">
      <c r="A21" s="70"/>
      <c r="B21" s="58" t="s">
        <v>44</v>
      </c>
      <c r="C21" s="47" t="s">
        <v>45</v>
      </c>
      <c r="D21" s="19">
        <v>20</v>
      </c>
      <c r="E21" s="44">
        <f aca="true" t="shared" si="6" ref="E21:E26">D21*$E$9/1000</f>
        <v>10.2</v>
      </c>
      <c r="F21" s="45"/>
      <c r="G21" s="19">
        <f t="shared" si="4"/>
        <v>0</v>
      </c>
      <c r="H21" s="58" t="s">
        <v>46</v>
      </c>
      <c r="I21" s="47" t="s">
        <v>19</v>
      </c>
      <c r="J21" s="19">
        <v>45</v>
      </c>
      <c r="K21" s="44">
        <f>J21*$K$9/1000</f>
        <v>22.95</v>
      </c>
      <c r="L21" s="45">
        <v>53.3</v>
      </c>
      <c r="M21" s="19">
        <f t="shared" si="3"/>
        <v>2.3985</v>
      </c>
      <c r="N21" s="49" t="s">
        <v>47</v>
      </c>
      <c r="O21" s="43" t="s">
        <v>48</v>
      </c>
      <c r="P21" s="19">
        <v>2</v>
      </c>
      <c r="Q21" s="62">
        <f>P21*$Q$9</f>
        <v>1020</v>
      </c>
      <c r="R21" s="45">
        <v>1.38</v>
      </c>
      <c r="S21" s="19">
        <f>R21*P21</f>
        <v>2.76</v>
      </c>
      <c r="T21" s="58" t="s">
        <v>49</v>
      </c>
      <c r="U21" s="43" t="s">
        <v>50</v>
      </c>
      <c r="V21" s="19">
        <v>20</v>
      </c>
      <c r="W21" s="44">
        <f>V21*$W$9/1000</f>
        <v>10.2</v>
      </c>
      <c r="X21" s="45">
        <v>80</v>
      </c>
      <c r="Y21" s="19">
        <f t="shared" si="2"/>
        <v>1.6</v>
      </c>
      <c r="Z21" s="58" t="s">
        <v>51</v>
      </c>
      <c r="AA21" s="15" t="s">
        <v>52</v>
      </c>
      <c r="AB21" s="19">
        <v>35.5</v>
      </c>
      <c r="AC21" s="44">
        <f>AB21*$AC$9/1000</f>
        <v>18.105</v>
      </c>
      <c r="AD21" s="45">
        <v>42</v>
      </c>
      <c r="AE21" s="51">
        <f t="shared" si="5"/>
        <v>1.491</v>
      </c>
      <c r="AF21" s="52"/>
    </row>
    <row r="22" spans="1:32" s="36" customFormat="1" ht="22.5" customHeight="1">
      <c r="A22" s="37"/>
      <c r="B22" s="49"/>
      <c r="C22" s="47" t="s">
        <v>53</v>
      </c>
      <c r="D22" s="19">
        <v>16</v>
      </c>
      <c r="E22" s="44">
        <f t="shared" si="6"/>
        <v>8.16</v>
      </c>
      <c r="F22" s="45"/>
      <c r="G22" s="19">
        <f t="shared" si="4"/>
        <v>0</v>
      </c>
      <c r="H22" s="49"/>
      <c r="I22" s="15" t="s">
        <v>54</v>
      </c>
      <c r="J22" s="19">
        <v>5</v>
      </c>
      <c r="K22" s="44">
        <f>J22*$K$9/1000</f>
        <v>2.55</v>
      </c>
      <c r="L22" s="45">
        <v>20</v>
      </c>
      <c r="M22" s="19">
        <f t="shared" si="3"/>
        <v>0.1</v>
      </c>
      <c r="N22" s="49"/>
      <c r="O22" s="47" t="s">
        <v>55</v>
      </c>
      <c r="P22" s="19">
        <v>20</v>
      </c>
      <c r="Q22" s="44">
        <f>P22*$Q$9/1000</f>
        <v>10.2</v>
      </c>
      <c r="R22" s="56">
        <v>25</v>
      </c>
      <c r="S22" s="19">
        <f aca="true" t="shared" si="7" ref="S22:S27">R22*P22/1000</f>
        <v>0.5</v>
      </c>
      <c r="T22" s="49"/>
      <c r="U22" s="47" t="s">
        <v>56</v>
      </c>
      <c r="V22" s="19">
        <v>8</v>
      </c>
      <c r="W22" s="44">
        <f>V22*$W$9/1000</f>
        <v>4.08</v>
      </c>
      <c r="X22" s="45">
        <v>21</v>
      </c>
      <c r="Y22" s="19">
        <f t="shared" si="2"/>
        <v>0.168</v>
      </c>
      <c r="Z22" s="49"/>
      <c r="AA22" s="71" t="s">
        <v>57</v>
      </c>
      <c r="AB22" s="19">
        <v>9.5</v>
      </c>
      <c r="AC22" s="44">
        <f>AB22*$AC$9/1000</f>
        <v>4.845</v>
      </c>
      <c r="AD22" s="45">
        <v>47</v>
      </c>
      <c r="AE22" s="51">
        <f t="shared" si="5"/>
        <v>0.4465</v>
      </c>
      <c r="AF22" s="52"/>
    </row>
    <row r="23" spans="1:32" s="36" customFormat="1" ht="22.5" customHeight="1">
      <c r="A23" s="37"/>
      <c r="B23" s="49"/>
      <c r="C23" s="47" t="s">
        <v>58</v>
      </c>
      <c r="D23" s="72">
        <v>10</v>
      </c>
      <c r="E23" s="44">
        <f t="shared" si="6"/>
        <v>5.1</v>
      </c>
      <c r="F23" s="45"/>
      <c r="G23" s="19">
        <f t="shared" si="4"/>
        <v>0</v>
      </c>
      <c r="H23" s="49"/>
      <c r="I23" s="73" t="s">
        <v>59</v>
      </c>
      <c r="J23" s="19">
        <v>0.5</v>
      </c>
      <c r="K23" s="48">
        <f>J23*$K$9/1000</f>
        <v>0.255</v>
      </c>
      <c r="L23" s="45">
        <v>470</v>
      </c>
      <c r="M23" s="19">
        <f t="shared" si="3"/>
        <v>0.235</v>
      </c>
      <c r="N23" s="49"/>
      <c r="O23" s="47" t="s">
        <v>56</v>
      </c>
      <c r="P23" s="19">
        <v>5</v>
      </c>
      <c r="Q23" s="44">
        <f>P23*$Q$9/1000</f>
        <v>2.55</v>
      </c>
      <c r="R23" s="45">
        <v>21</v>
      </c>
      <c r="S23" s="19">
        <f t="shared" si="7"/>
        <v>0.105</v>
      </c>
      <c r="T23" s="49"/>
      <c r="U23" s="47" t="s">
        <v>60</v>
      </c>
      <c r="V23" s="19">
        <v>30</v>
      </c>
      <c r="W23" s="44">
        <f>V23*$W$9/1000</f>
        <v>15.3</v>
      </c>
      <c r="X23" s="45">
        <v>27</v>
      </c>
      <c r="Y23" s="19">
        <f t="shared" si="2"/>
        <v>0.81</v>
      </c>
      <c r="Z23" s="49"/>
      <c r="AA23" s="15" t="s">
        <v>61</v>
      </c>
      <c r="AB23" s="19">
        <v>16</v>
      </c>
      <c r="AC23" s="44">
        <f>AB23*$AC$9/1000</f>
        <v>8.16</v>
      </c>
      <c r="AD23" s="45">
        <v>37</v>
      </c>
      <c r="AE23" s="51">
        <f t="shared" si="5"/>
        <v>0.592</v>
      </c>
      <c r="AF23" s="52"/>
    </row>
    <row r="24" spans="1:32" s="36" customFormat="1" ht="22.5" customHeight="1">
      <c r="A24" s="37"/>
      <c r="B24" s="49"/>
      <c r="C24" s="47" t="s">
        <v>62</v>
      </c>
      <c r="D24" s="72">
        <v>9.5</v>
      </c>
      <c r="E24" s="44">
        <f t="shared" si="6"/>
        <v>4.845</v>
      </c>
      <c r="F24" s="45"/>
      <c r="G24" s="19">
        <f t="shared" si="4"/>
        <v>0</v>
      </c>
      <c r="H24" s="49"/>
      <c r="I24" s="15" t="s">
        <v>42</v>
      </c>
      <c r="J24" s="19">
        <v>2</v>
      </c>
      <c r="K24" s="48">
        <f>J24*$K$9/1000</f>
        <v>1.02</v>
      </c>
      <c r="L24" s="45">
        <v>37</v>
      </c>
      <c r="M24" s="19">
        <f t="shared" si="3"/>
        <v>0.074</v>
      </c>
      <c r="N24" s="49"/>
      <c r="O24" s="15" t="s">
        <v>63</v>
      </c>
      <c r="P24" s="19">
        <v>5</v>
      </c>
      <c r="Q24" s="44">
        <f>P24*$Q$9/1000</f>
        <v>2.55</v>
      </c>
      <c r="R24" s="45">
        <v>40</v>
      </c>
      <c r="S24" s="19">
        <f t="shared" si="7"/>
        <v>0.2</v>
      </c>
      <c r="T24" s="49"/>
      <c r="U24" s="47" t="s">
        <v>63</v>
      </c>
      <c r="V24" s="19">
        <v>8</v>
      </c>
      <c r="W24" s="44">
        <f>V24*$W$9/1000</f>
        <v>4.08</v>
      </c>
      <c r="X24" s="45">
        <v>40</v>
      </c>
      <c r="Y24" s="19">
        <f t="shared" si="2"/>
        <v>0.32</v>
      </c>
      <c r="Z24" s="49"/>
      <c r="AA24" s="15" t="s">
        <v>64</v>
      </c>
      <c r="AB24" s="19">
        <v>9.5</v>
      </c>
      <c r="AC24" s="44">
        <f>AB24*$AC$9/1000</f>
        <v>4.845</v>
      </c>
      <c r="AD24" s="45">
        <v>21</v>
      </c>
      <c r="AE24" s="51">
        <f t="shared" si="5"/>
        <v>0.1995</v>
      </c>
      <c r="AF24" s="52"/>
    </row>
    <row r="25" spans="1:32" s="36" customFormat="1" ht="22.5" customHeight="1">
      <c r="A25" s="37"/>
      <c r="B25" s="49"/>
      <c r="C25" s="47" t="s">
        <v>65</v>
      </c>
      <c r="D25" s="72">
        <v>9.5</v>
      </c>
      <c r="E25" s="44">
        <f t="shared" si="6"/>
        <v>4.845</v>
      </c>
      <c r="F25" s="45"/>
      <c r="G25" s="19">
        <f t="shared" si="4"/>
        <v>0</v>
      </c>
      <c r="H25" s="49"/>
      <c r="I25" s="15"/>
      <c r="J25" s="19"/>
      <c r="K25" s="48"/>
      <c r="L25" s="45"/>
      <c r="M25" s="19">
        <f t="shared" si="3"/>
        <v>0</v>
      </c>
      <c r="N25" s="49"/>
      <c r="O25" s="15"/>
      <c r="P25" s="19"/>
      <c r="Q25" s="19"/>
      <c r="R25" s="45"/>
      <c r="S25" s="19">
        <f t="shared" si="7"/>
        <v>0</v>
      </c>
      <c r="T25" s="49"/>
      <c r="U25" s="47" t="s">
        <v>66</v>
      </c>
      <c r="V25" s="19">
        <v>10</v>
      </c>
      <c r="W25" s="44">
        <f>V25*$W$9/1000</f>
        <v>5.1</v>
      </c>
      <c r="X25" s="45">
        <v>34</v>
      </c>
      <c r="Y25" s="19">
        <f t="shared" si="2"/>
        <v>0.34</v>
      </c>
      <c r="Z25" s="49"/>
      <c r="AA25" s="15"/>
      <c r="AB25" s="19"/>
      <c r="AC25" s="48"/>
      <c r="AD25" s="45"/>
      <c r="AE25" s="51">
        <f t="shared" si="5"/>
        <v>0</v>
      </c>
      <c r="AF25" s="52"/>
    </row>
    <row r="26" spans="1:32" s="36" customFormat="1" ht="22.5" customHeight="1">
      <c r="A26" s="37"/>
      <c r="B26" s="49"/>
      <c r="C26" s="47" t="s">
        <v>56</v>
      </c>
      <c r="D26" s="19">
        <v>9.5</v>
      </c>
      <c r="E26" s="44">
        <f t="shared" si="6"/>
        <v>4.845</v>
      </c>
      <c r="F26" s="45"/>
      <c r="G26" s="19">
        <f t="shared" si="4"/>
        <v>0</v>
      </c>
      <c r="H26" s="49"/>
      <c r="I26" s="15"/>
      <c r="J26" s="19"/>
      <c r="K26" s="48"/>
      <c r="L26" s="45"/>
      <c r="M26" s="19">
        <f t="shared" si="3"/>
        <v>0</v>
      </c>
      <c r="N26" s="49"/>
      <c r="O26" s="74" t="s">
        <v>97</v>
      </c>
      <c r="P26" s="75"/>
      <c r="Q26" s="76"/>
      <c r="R26" s="77"/>
      <c r="S26" s="19">
        <f t="shared" si="7"/>
        <v>0</v>
      </c>
      <c r="T26" s="49"/>
      <c r="U26" s="47"/>
      <c r="V26" s="19"/>
      <c r="W26" s="48"/>
      <c r="X26" s="45"/>
      <c r="Y26" s="19">
        <f t="shared" si="2"/>
        <v>0</v>
      </c>
      <c r="Z26" s="49"/>
      <c r="AA26" s="47"/>
      <c r="AB26" s="19"/>
      <c r="AC26" s="48"/>
      <c r="AD26" s="45"/>
      <c r="AE26" s="51">
        <f t="shared" si="5"/>
        <v>0</v>
      </c>
      <c r="AF26" s="52"/>
    </row>
    <row r="27" spans="1:32" s="36" customFormat="1" ht="22.5" customHeight="1">
      <c r="A27" s="37"/>
      <c r="B27" s="49"/>
      <c r="C27" s="47"/>
      <c r="D27" s="72"/>
      <c r="E27" s="48"/>
      <c r="F27" s="45"/>
      <c r="G27" s="19">
        <f t="shared" si="4"/>
        <v>0</v>
      </c>
      <c r="H27" s="49"/>
      <c r="I27" s="15"/>
      <c r="J27" s="19"/>
      <c r="K27" s="48"/>
      <c r="L27" s="45"/>
      <c r="M27" s="19">
        <f t="shared" si="3"/>
        <v>0</v>
      </c>
      <c r="N27" s="49"/>
      <c r="O27" s="74" t="s">
        <v>98</v>
      </c>
      <c r="P27" s="75"/>
      <c r="Q27" s="78">
        <v>26</v>
      </c>
      <c r="R27" s="77"/>
      <c r="S27" s="19">
        <f t="shared" si="7"/>
        <v>0</v>
      </c>
      <c r="T27" s="49"/>
      <c r="U27" s="47"/>
      <c r="V27" s="19"/>
      <c r="W27" s="19"/>
      <c r="X27" s="45"/>
      <c r="Y27" s="19">
        <f t="shared" si="2"/>
        <v>0</v>
      </c>
      <c r="Z27" s="49"/>
      <c r="AA27" s="19"/>
      <c r="AB27" s="19"/>
      <c r="AC27" s="19"/>
      <c r="AD27" s="45"/>
      <c r="AE27" s="51">
        <f t="shared" si="5"/>
        <v>0</v>
      </c>
      <c r="AF27" s="52"/>
    </row>
    <row r="28" spans="1:32" s="36" customFormat="1" ht="22.5" customHeight="1">
      <c r="A28" s="37"/>
      <c r="B28" s="49"/>
      <c r="C28" s="47"/>
      <c r="D28" s="72"/>
      <c r="E28" s="48"/>
      <c r="F28" s="45"/>
      <c r="G28" s="19">
        <f t="shared" si="4"/>
        <v>0</v>
      </c>
      <c r="H28" s="49"/>
      <c r="I28" s="15"/>
      <c r="J28" s="19"/>
      <c r="K28" s="48"/>
      <c r="L28" s="45"/>
      <c r="M28" s="19"/>
      <c r="N28" s="49"/>
      <c r="O28" s="74" t="s">
        <v>99</v>
      </c>
      <c r="P28" s="75"/>
      <c r="Q28" s="76">
        <v>1</v>
      </c>
      <c r="R28" s="77"/>
      <c r="S28" s="19"/>
      <c r="T28" s="49"/>
      <c r="U28" s="47"/>
      <c r="V28" s="19"/>
      <c r="W28" s="19"/>
      <c r="X28" s="45"/>
      <c r="Y28" s="19"/>
      <c r="Z28" s="49"/>
      <c r="AA28" s="19"/>
      <c r="AB28" s="19"/>
      <c r="AC28" s="19"/>
      <c r="AD28" s="45"/>
      <c r="AE28" s="51"/>
      <c r="AF28" s="65"/>
    </row>
    <row r="29" spans="1:32" s="36" customFormat="1" ht="22.5" customHeight="1">
      <c r="A29" s="70"/>
      <c r="B29" s="49"/>
      <c r="C29" s="47"/>
      <c r="D29" s="72"/>
      <c r="E29" s="48"/>
      <c r="F29" s="45"/>
      <c r="G29" s="19">
        <f t="shared" si="4"/>
        <v>0</v>
      </c>
      <c r="H29" s="49"/>
      <c r="I29" s="15"/>
      <c r="J29" s="19"/>
      <c r="K29" s="48"/>
      <c r="L29" s="45"/>
      <c r="M29" s="19"/>
      <c r="N29" s="49"/>
      <c r="O29" s="74" t="s">
        <v>100</v>
      </c>
      <c r="P29" s="75"/>
      <c r="Q29" s="76">
        <v>0.5</v>
      </c>
      <c r="R29" s="77"/>
      <c r="S29" s="19"/>
      <c r="T29" s="49"/>
      <c r="U29" s="47"/>
      <c r="V29" s="19"/>
      <c r="W29" s="19"/>
      <c r="X29" s="45"/>
      <c r="Y29" s="19"/>
      <c r="Z29" s="49"/>
      <c r="AA29" s="19"/>
      <c r="AB29" s="19"/>
      <c r="AC29" s="19"/>
      <c r="AD29" s="45"/>
      <c r="AE29" s="51"/>
      <c r="AF29" s="52"/>
    </row>
    <row r="30" spans="1:32" s="31" customFormat="1" ht="22.5" customHeight="1">
      <c r="A30" s="37"/>
      <c r="B30" s="49"/>
      <c r="C30" s="66" t="s">
        <v>43</v>
      </c>
      <c r="D30" s="67">
        <f>SUM(D21:D29)</f>
        <v>74.5</v>
      </c>
      <c r="E30" s="68">
        <f>SUM(E21:E29)</f>
        <v>37.995</v>
      </c>
      <c r="F30" s="69"/>
      <c r="G30" s="19">
        <f t="shared" si="4"/>
        <v>0</v>
      </c>
      <c r="H30" s="49"/>
      <c r="I30" s="66" t="s">
        <v>43</v>
      </c>
      <c r="J30" s="67">
        <f>SUM(J21:J29)</f>
        <v>52.5</v>
      </c>
      <c r="K30" s="68">
        <f>SUM(K21:K29)</f>
        <v>26.775</v>
      </c>
      <c r="L30" s="69"/>
      <c r="M30" s="19">
        <f aca="true" t="shared" si="8" ref="M30:M43">L30*J30/1000</f>
        <v>0</v>
      </c>
      <c r="N30" s="49"/>
      <c r="O30" s="66" t="s">
        <v>43</v>
      </c>
      <c r="P30" s="67">
        <f>SUM(P21:P29)</f>
        <v>32</v>
      </c>
      <c r="Q30" s="79">
        <f>SUM(Q21:Q29)</f>
        <v>1062.8</v>
      </c>
      <c r="R30" s="69"/>
      <c r="S30" s="19">
        <f aca="true" t="shared" si="9" ref="S30:S43">R30*P30/1000</f>
        <v>0</v>
      </c>
      <c r="T30" s="49"/>
      <c r="U30" s="66" t="s">
        <v>43</v>
      </c>
      <c r="V30" s="67">
        <f>SUM(V21:V29)</f>
        <v>76</v>
      </c>
      <c r="W30" s="68">
        <f>SUM(W21:W29)</f>
        <v>38.76</v>
      </c>
      <c r="X30" s="69"/>
      <c r="Y30" s="19">
        <f>X30*V30/1000</f>
        <v>0</v>
      </c>
      <c r="Z30" s="49"/>
      <c r="AA30" s="66" t="s">
        <v>43</v>
      </c>
      <c r="AB30" s="67">
        <f>SUM(AB21:AB29)</f>
        <v>70.5</v>
      </c>
      <c r="AC30" s="68">
        <f>SUM(AC21:AC29)</f>
        <v>35.955</v>
      </c>
      <c r="AD30" s="69"/>
      <c r="AE30" s="51">
        <f aca="true" t="shared" si="10" ref="AE30:AE44">AD30*AB30/1000</f>
        <v>0</v>
      </c>
      <c r="AF30" s="52"/>
    </row>
    <row r="31" spans="1:32" s="36" customFormat="1" ht="22.5" customHeight="1">
      <c r="A31" s="37"/>
      <c r="B31" s="49" t="s">
        <v>67</v>
      </c>
      <c r="C31" s="15" t="s">
        <v>55</v>
      </c>
      <c r="D31" s="19">
        <v>78</v>
      </c>
      <c r="E31" s="44">
        <v>36</v>
      </c>
      <c r="F31" s="45"/>
      <c r="G31" s="19">
        <f t="shared" si="4"/>
        <v>0</v>
      </c>
      <c r="H31" s="49" t="s">
        <v>67</v>
      </c>
      <c r="I31" s="15" t="s">
        <v>68</v>
      </c>
      <c r="J31" s="19">
        <v>78</v>
      </c>
      <c r="K31" s="44">
        <f>J31*$K$9/1000</f>
        <v>39.78</v>
      </c>
      <c r="L31" s="45"/>
      <c r="M31" s="19">
        <f t="shared" si="8"/>
        <v>0</v>
      </c>
      <c r="N31" s="49" t="s">
        <v>67</v>
      </c>
      <c r="O31" s="15" t="s">
        <v>101</v>
      </c>
      <c r="P31" s="19">
        <v>70</v>
      </c>
      <c r="Q31" s="44">
        <v>38</v>
      </c>
      <c r="R31" s="45">
        <v>19</v>
      </c>
      <c r="S31" s="19">
        <f t="shared" si="9"/>
        <v>1.33</v>
      </c>
      <c r="T31" s="49" t="s">
        <v>67</v>
      </c>
      <c r="U31" s="15" t="s">
        <v>69</v>
      </c>
      <c r="V31" s="19">
        <v>70</v>
      </c>
      <c r="W31" s="44">
        <f>V31*$W$9/1000</f>
        <v>35.7</v>
      </c>
      <c r="X31" s="45"/>
      <c r="Y31" s="19"/>
      <c r="Z31" s="49" t="s">
        <v>67</v>
      </c>
      <c r="AA31" s="15" t="s">
        <v>70</v>
      </c>
      <c r="AB31" s="19">
        <v>70</v>
      </c>
      <c r="AC31" s="44">
        <f>AB31*$AC$9/1000</f>
        <v>35.7</v>
      </c>
      <c r="AD31" s="45"/>
      <c r="AE31" s="51">
        <f t="shared" si="10"/>
        <v>0</v>
      </c>
      <c r="AF31" s="52"/>
    </row>
    <row r="32" spans="1:32" s="36" customFormat="1" ht="22.5" customHeight="1">
      <c r="A32" s="37"/>
      <c r="B32" s="49"/>
      <c r="C32" s="15" t="s">
        <v>36</v>
      </c>
      <c r="D32" s="19">
        <v>0.5</v>
      </c>
      <c r="E32" s="48">
        <f>D32*$E$9/1000</f>
        <v>0.255</v>
      </c>
      <c r="F32" s="45"/>
      <c r="G32" s="19">
        <f t="shared" si="4"/>
        <v>0</v>
      </c>
      <c r="H32" s="49"/>
      <c r="I32" s="15" t="s">
        <v>36</v>
      </c>
      <c r="J32" s="19">
        <v>0.5</v>
      </c>
      <c r="K32" s="48">
        <f>J32*$E$9/1000</f>
        <v>0.255</v>
      </c>
      <c r="L32" s="45"/>
      <c r="M32" s="19">
        <f t="shared" si="8"/>
        <v>0</v>
      </c>
      <c r="N32" s="49"/>
      <c r="O32" s="15" t="s">
        <v>71</v>
      </c>
      <c r="P32" s="19">
        <v>0.5</v>
      </c>
      <c r="Q32" s="48">
        <f>P32*$Q$9/1000</f>
        <v>0.255</v>
      </c>
      <c r="R32" s="45">
        <v>60</v>
      </c>
      <c r="S32" s="19">
        <f t="shared" si="9"/>
        <v>0.03</v>
      </c>
      <c r="T32" s="49"/>
      <c r="U32" s="15" t="s">
        <v>36</v>
      </c>
      <c r="V32" s="19">
        <v>0.5</v>
      </c>
      <c r="W32" s="48">
        <f>V32*$W$9/1000</f>
        <v>0.255</v>
      </c>
      <c r="X32" s="45"/>
      <c r="Y32" s="19"/>
      <c r="Z32" s="49"/>
      <c r="AA32" s="15" t="s">
        <v>36</v>
      </c>
      <c r="AB32" s="19">
        <v>0.5</v>
      </c>
      <c r="AC32" s="48">
        <f>AB32*$AC$9/1000</f>
        <v>0.255</v>
      </c>
      <c r="AD32" s="45"/>
      <c r="AE32" s="51">
        <f t="shared" si="10"/>
        <v>0</v>
      </c>
      <c r="AF32" s="52"/>
    </row>
    <row r="33" spans="1:32" s="36" customFormat="1" ht="22.5" customHeight="1">
      <c r="A33" s="37"/>
      <c r="B33" s="49"/>
      <c r="C33" s="15"/>
      <c r="D33" s="19"/>
      <c r="E33" s="19"/>
      <c r="F33" s="45"/>
      <c r="G33" s="19">
        <f t="shared" si="4"/>
        <v>0</v>
      </c>
      <c r="H33" s="49"/>
      <c r="I33" s="15"/>
      <c r="J33" s="19"/>
      <c r="K33" s="19"/>
      <c r="L33" s="45"/>
      <c r="M33" s="19">
        <f t="shared" si="8"/>
        <v>0</v>
      </c>
      <c r="N33" s="49"/>
      <c r="O33" s="15"/>
      <c r="P33" s="19"/>
      <c r="Q33" s="19"/>
      <c r="R33" s="45"/>
      <c r="S33" s="19">
        <f t="shared" si="9"/>
        <v>0</v>
      </c>
      <c r="T33" s="49"/>
      <c r="U33" s="15"/>
      <c r="V33" s="19"/>
      <c r="W33" s="19"/>
      <c r="X33" s="45"/>
      <c r="Y33" s="19">
        <f aca="true" t="shared" si="11" ref="Y33:Y43">X33*V33/1000</f>
        <v>0</v>
      </c>
      <c r="Z33" s="49"/>
      <c r="AA33" s="15"/>
      <c r="AB33" s="19"/>
      <c r="AC33" s="48"/>
      <c r="AD33" s="45"/>
      <c r="AE33" s="51">
        <f t="shared" si="10"/>
        <v>0</v>
      </c>
      <c r="AF33" s="52"/>
    </row>
    <row r="34" spans="1:32" s="36" customFormat="1" ht="22.5" customHeight="1">
      <c r="A34" s="70"/>
      <c r="B34" s="49"/>
      <c r="C34" s="15"/>
      <c r="D34" s="19"/>
      <c r="E34" s="19"/>
      <c r="F34" s="45"/>
      <c r="G34" s="19">
        <f t="shared" si="4"/>
        <v>0</v>
      </c>
      <c r="H34" s="49"/>
      <c r="I34" s="15"/>
      <c r="J34" s="19"/>
      <c r="K34" s="19"/>
      <c r="L34" s="45"/>
      <c r="M34" s="19">
        <f t="shared" si="8"/>
        <v>0</v>
      </c>
      <c r="N34" s="49"/>
      <c r="O34" s="15"/>
      <c r="P34" s="19"/>
      <c r="Q34" s="19"/>
      <c r="R34" s="45"/>
      <c r="S34" s="19">
        <f t="shared" si="9"/>
        <v>0</v>
      </c>
      <c r="T34" s="49"/>
      <c r="U34" s="15"/>
      <c r="V34" s="19"/>
      <c r="W34" s="19"/>
      <c r="X34" s="45"/>
      <c r="Y34" s="19">
        <f t="shared" si="11"/>
        <v>0</v>
      </c>
      <c r="Z34" s="49"/>
      <c r="AA34" s="15"/>
      <c r="AB34" s="19"/>
      <c r="AC34" s="19"/>
      <c r="AD34" s="45"/>
      <c r="AE34" s="51">
        <f t="shared" si="10"/>
        <v>0</v>
      </c>
      <c r="AF34" s="52"/>
    </row>
    <row r="35" spans="1:32" s="31" customFormat="1" ht="22.5" customHeight="1">
      <c r="A35" s="37"/>
      <c r="B35" s="49"/>
      <c r="C35" s="66" t="s">
        <v>43</v>
      </c>
      <c r="D35" s="67">
        <f>SUM(D31:D34)</f>
        <v>78.5</v>
      </c>
      <c r="E35" s="68">
        <f>SUM(E31:E34)</f>
        <v>36.255</v>
      </c>
      <c r="F35" s="69"/>
      <c r="G35" s="19">
        <f t="shared" si="4"/>
        <v>0</v>
      </c>
      <c r="H35" s="49"/>
      <c r="I35" s="66" t="s">
        <v>43</v>
      </c>
      <c r="J35" s="67">
        <f>SUM(J31:J34)</f>
        <v>78.5</v>
      </c>
      <c r="K35" s="68">
        <f>SUM(K31:K34)</f>
        <v>40.035000000000004</v>
      </c>
      <c r="L35" s="69"/>
      <c r="M35" s="19">
        <f t="shared" si="8"/>
        <v>0</v>
      </c>
      <c r="N35" s="49"/>
      <c r="O35" s="66" t="s">
        <v>43</v>
      </c>
      <c r="P35" s="67">
        <f>SUM(P31:P34)</f>
        <v>70.5</v>
      </c>
      <c r="Q35" s="68">
        <f>SUM(Q31:Q34)</f>
        <v>38.255</v>
      </c>
      <c r="R35" s="69"/>
      <c r="S35" s="19">
        <f t="shared" si="9"/>
        <v>0</v>
      </c>
      <c r="T35" s="49"/>
      <c r="U35" s="66" t="s">
        <v>43</v>
      </c>
      <c r="V35" s="67">
        <f>SUM(V31:V34)</f>
        <v>70.5</v>
      </c>
      <c r="W35" s="68">
        <f>SUM(W31:W34)</f>
        <v>35.955000000000005</v>
      </c>
      <c r="X35" s="69"/>
      <c r="Y35" s="19">
        <f t="shared" si="11"/>
        <v>0</v>
      </c>
      <c r="Z35" s="49"/>
      <c r="AA35" s="66" t="s">
        <v>43</v>
      </c>
      <c r="AB35" s="67">
        <f>SUM(AB31:AB34)</f>
        <v>70.5</v>
      </c>
      <c r="AC35" s="68">
        <f>SUM(AC31:AC34)</f>
        <v>35.955000000000005</v>
      </c>
      <c r="AD35" s="69"/>
      <c r="AE35" s="51">
        <f t="shared" si="10"/>
        <v>0</v>
      </c>
      <c r="AF35" s="52"/>
    </row>
    <row r="36" spans="1:32" s="36" customFormat="1" ht="22.5" customHeight="1">
      <c r="A36" s="37"/>
      <c r="B36" s="49" t="s">
        <v>72</v>
      </c>
      <c r="C36" s="47" t="s">
        <v>73</v>
      </c>
      <c r="D36" s="19">
        <v>30</v>
      </c>
      <c r="E36" s="44">
        <f>D36*$E$9/1000</f>
        <v>15.3</v>
      </c>
      <c r="F36" s="45"/>
      <c r="G36" s="19">
        <f t="shared" si="4"/>
        <v>0</v>
      </c>
      <c r="H36" s="49" t="s">
        <v>74</v>
      </c>
      <c r="I36" s="47" t="s">
        <v>75</v>
      </c>
      <c r="J36" s="19">
        <v>1</v>
      </c>
      <c r="K36" s="48">
        <f>J36*$K$9/1000</f>
        <v>0.51</v>
      </c>
      <c r="L36" s="45">
        <v>150</v>
      </c>
      <c r="M36" s="19">
        <f t="shared" si="8"/>
        <v>0.15</v>
      </c>
      <c r="N36" s="49" t="s">
        <v>76</v>
      </c>
      <c r="O36" s="47" t="s">
        <v>77</v>
      </c>
      <c r="P36" s="19">
        <v>35</v>
      </c>
      <c r="Q36" s="44">
        <f>P36*$Q$9/1000</f>
        <v>17.85</v>
      </c>
      <c r="R36" s="45">
        <v>18</v>
      </c>
      <c r="S36" s="19">
        <f t="shared" si="9"/>
        <v>0.63</v>
      </c>
      <c r="T36" s="49" t="s">
        <v>102</v>
      </c>
      <c r="U36" s="47" t="s">
        <v>103</v>
      </c>
      <c r="V36" s="19">
        <v>30</v>
      </c>
      <c r="W36" s="44">
        <f>V36*$W$9/1000</f>
        <v>15.3</v>
      </c>
      <c r="X36" s="45">
        <v>300</v>
      </c>
      <c r="Y36" s="19">
        <f t="shared" si="11"/>
        <v>9</v>
      </c>
      <c r="Z36" s="49" t="s">
        <v>78</v>
      </c>
      <c r="AA36" s="47" t="s">
        <v>79</v>
      </c>
      <c r="AB36" s="19">
        <v>0.5</v>
      </c>
      <c r="AC36" s="48">
        <f>AB36*$W$9/1000</f>
        <v>0.255</v>
      </c>
      <c r="AD36" s="45">
        <v>300</v>
      </c>
      <c r="AE36" s="51">
        <f t="shared" si="10"/>
        <v>0.15</v>
      </c>
      <c r="AF36" s="52"/>
    </row>
    <row r="37" spans="1:32" s="36" customFormat="1" ht="22.5" customHeight="1">
      <c r="A37" s="37"/>
      <c r="B37" s="49"/>
      <c r="C37" s="47" t="s">
        <v>71</v>
      </c>
      <c r="D37" s="19">
        <v>0.5</v>
      </c>
      <c r="E37" s="48">
        <f>D37*$E$9/1000</f>
        <v>0.255</v>
      </c>
      <c r="F37" s="45"/>
      <c r="G37" s="19">
        <f t="shared" si="4"/>
        <v>0</v>
      </c>
      <c r="H37" s="49"/>
      <c r="I37" s="47" t="s">
        <v>80</v>
      </c>
      <c r="J37" s="19">
        <v>20</v>
      </c>
      <c r="K37" s="80">
        <f>J37*$K$9/1000/2</f>
        <v>5.1</v>
      </c>
      <c r="L37" s="45">
        <v>34</v>
      </c>
      <c r="M37" s="19">
        <f t="shared" si="8"/>
        <v>0.68</v>
      </c>
      <c r="N37" s="49"/>
      <c r="O37" s="81" t="s">
        <v>56</v>
      </c>
      <c r="P37" s="19">
        <v>5</v>
      </c>
      <c r="Q37" s="44">
        <f>P37*$Q$9/1000</f>
        <v>2.55</v>
      </c>
      <c r="R37" s="45">
        <v>21</v>
      </c>
      <c r="S37" s="19">
        <f t="shared" si="9"/>
        <v>0.105</v>
      </c>
      <c r="T37" s="49"/>
      <c r="U37" s="81" t="s">
        <v>82</v>
      </c>
      <c r="V37" s="19">
        <v>5</v>
      </c>
      <c r="W37" s="44">
        <f>V37*$W$9/1000</f>
        <v>2.55</v>
      </c>
      <c r="X37" s="45">
        <v>383.33</v>
      </c>
      <c r="Y37" s="19">
        <f t="shared" si="11"/>
        <v>1.91665</v>
      </c>
      <c r="Z37" s="49"/>
      <c r="AA37" s="47" t="s">
        <v>81</v>
      </c>
      <c r="AB37" s="19">
        <v>2</v>
      </c>
      <c r="AC37" s="48">
        <f>AB37*$W$9/1000</f>
        <v>1.02</v>
      </c>
      <c r="AD37" s="45">
        <v>383.33</v>
      </c>
      <c r="AE37" s="51">
        <f t="shared" si="10"/>
        <v>0.76666</v>
      </c>
      <c r="AF37" s="52"/>
    </row>
    <row r="38" spans="1:32" s="36" customFormat="1" ht="22.5" customHeight="1">
      <c r="A38" s="37"/>
      <c r="B38" s="49"/>
      <c r="C38" s="47"/>
      <c r="D38" s="19"/>
      <c r="E38" s="48"/>
      <c r="F38" s="45"/>
      <c r="G38" s="19">
        <f t="shared" si="4"/>
        <v>0</v>
      </c>
      <c r="H38" s="49"/>
      <c r="I38" s="47" t="s">
        <v>71</v>
      </c>
      <c r="J38" s="19">
        <v>0.5</v>
      </c>
      <c r="K38" s="48">
        <f>J38*$K$9/1000</f>
        <v>0.255</v>
      </c>
      <c r="L38" s="45">
        <v>60</v>
      </c>
      <c r="M38" s="19">
        <f t="shared" si="8"/>
        <v>0.03</v>
      </c>
      <c r="N38" s="49"/>
      <c r="O38" s="47" t="s">
        <v>82</v>
      </c>
      <c r="P38" s="19">
        <v>5</v>
      </c>
      <c r="Q38" s="44">
        <f>P38*$Q$9/1000</f>
        <v>2.55</v>
      </c>
      <c r="R38" s="45">
        <v>40</v>
      </c>
      <c r="S38" s="19">
        <f t="shared" si="9"/>
        <v>0.2</v>
      </c>
      <c r="T38" s="49"/>
      <c r="U38" s="47" t="s">
        <v>104</v>
      </c>
      <c r="V38" s="19">
        <v>0.5</v>
      </c>
      <c r="W38" s="48">
        <f>V38*$W$9/1000</f>
        <v>0.255</v>
      </c>
      <c r="X38" s="45"/>
      <c r="Y38" s="19">
        <f t="shared" si="11"/>
        <v>0</v>
      </c>
      <c r="Z38" s="49"/>
      <c r="AA38" s="82" t="s">
        <v>83</v>
      </c>
      <c r="AB38" s="19"/>
      <c r="AC38" s="48"/>
      <c r="AD38" s="45"/>
      <c r="AE38" s="51">
        <f t="shared" si="10"/>
        <v>0</v>
      </c>
      <c r="AF38" s="52"/>
    </row>
    <row r="39" spans="1:32" s="36" customFormat="1" ht="22.5" customHeight="1">
      <c r="A39" s="37"/>
      <c r="B39" s="49"/>
      <c r="C39" s="47"/>
      <c r="D39" s="19"/>
      <c r="E39" s="48"/>
      <c r="F39" s="45"/>
      <c r="G39" s="19">
        <f t="shared" si="4"/>
        <v>0</v>
      </c>
      <c r="H39" s="49"/>
      <c r="I39" s="47" t="s">
        <v>82</v>
      </c>
      <c r="J39" s="19">
        <v>5</v>
      </c>
      <c r="K39" s="44">
        <f>J39*$K$9/1000</f>
        <v>2.55</v>
      </c>
      <c r="L39" s="45">
        <v>40</v>
      </c>
      <c r="M39" s="19">
        <f t="shared" si="8"/>
        <v>0.2</v>
      </c>
      <c r="N39" s="49"/>
      <c r="O39" s="83"/>
      <c r="P39" s="19"/>
      <c r="Q39" s="84"/>
      <c r="R39" s="45"/>
      <c r="S39" s="19">
        <f t="shared" si="9"/>
        <v>0</v>
      </c>
      <c r="T39" s="49"/>
      <c r="U39" s="47"/>
      <c r="V39" s="19"/>
      <c r="W39" s="48"/>
      <c r="X39" s="45"/>
      <c r="Y39" s="19">
        <f t="shared" si="11"/>
        <v>0</v>
      </c>
      <c r="Z39" s="49"/>
      <c r="AA39" s="47"/>
      <c r="AB39" s="19"/>
      <c r="AC39" s="48"/>
      <c r="AD39" s="45"/>
      <c r="AE39" s="51">
        <f t="shared" si="10"/>
        <v>0</v>
      </c>
      <c r="AF39" s="52"/>
    </row>
    <row r="40" spans="1:32" s="36" customFormat="1" ht="22.5" customHeight="1">
      <c r="A40" s="37"/>
      <c r="B40" s="49"/>
      <c r="C40" s="47"/>
      <c r="D40" s="19"/>
      <c r="E40" s="48"/>
      <c r="F40" s="45"/>
      <c r="G40" s="19">
        <f t="shared" si="4"/>
        <v>0</v>
      </c>
      <c r="H40" s="49"/>
      <c r="I40" s="47"/>
      <c r="J40" s="19"/>
      <c r="K40" s="48"/>
      <c r="L40" s="45"/>
      <c r="M40" s="19">
        <f t="shared" si="8"/>
        <v>0</v>
      </c>
      <c r="N40" s="49"/>
      <c r="O40" s="47"/>
      <c r="P40" s="19"/>
      <c r="Q40" s="84"/>
      <c r="R40" s="45"/>
      <c r="S40" s="19">
        <f t="shared" si="9"/>
        <v>0</v>
      </c>
      <c r="T40" s="49"/>
      <c r="U40" s="47"/>
      <c r="V40" s="19"/>
      <c r="W40" s="48"/>
      <c r="X40" s="45"/>
      <c r="Y40" s="19">
        <f t="shared" si="11"/>
        <v>0</v>
      </c>
      <c r="Z40" s="49"/>
      <c r="AA40" s="47"/>
      <c r="AB40" s="19"/>
      <c r="AC40" s="48"/>
      <c r="AD40" s="45"/>
      <c r="AE40" s="51">
        <f t="shared" si="10"/>
        <v>0</v>
      </c>
      <c r="AF40" s="52"/>
    </row>
    <row r="41" spans="1:32" s="36" customFormat="1" ht="22.5" customHeight="1">
      <c r="A41" s="37"/>
      <c r="B41" s="49"/>
      <c r="C41" s="47"/>
      <c r="D41" s="19"/>
      <c r="E41" s="48"/>
      <c r="F41" s="45"/>
      <c r="G41" s="19">
        <f t="shared" si="4"/>
        <v>0</v>
      </c>
      <c r="H41" s="49"/>
      <c r="I41" s="47"/>
      <c r="J41" s="19"/>
      <c r="K41" s="48"/>
      <c r="L41" s="45"/>
      <c r="M41" s="19">
        <f t="shared" si="8"/>
        <v>0</v>
      </c>
      <c r="N41" s="49"/>
      <c r="O41" s="47"/>
      <c r="P41" s="19"/>
      <c r="Q41" s="84"/>
      <c r="R41" s="45"/>
      <c r="S41" s="19">
        <f t="shared" si="9"/>
        <v>0</v>
      </c>
      <c r="T41" s="49"/>
      <c r="U41" s="47"/>
      <c r="V41" s="19"/>
      <c r="W41" s="48"/>
      <c r="X41" s="45"/>
      <c r="Y41" s="19">
        <f t="shared" si="11"/>
        <v>0</v>
      </c>
      <c r="Z41" s="49"/>
      <c r="AA41" s="47"/>
      <c r="AB41" s="19"/>
      <c r="AC41" s="48"/>
      <c r="AD41" s="45"/>
      <c r="AE41" s="51">
        <f t="shared" si="10"/>
        <v>0</v>
      </c>
      <c r="AF41" s="52"/>
    </row>
    <row r="42" spans="1:32" s="36" customFormat="1" ht="22.5" customHeight="1">
      <c r="A42" s="37"/>
      <c r="B42" s="49"/>
      <c r="C42" s="85"/>
      <c r="D42" s="86"/>
      <c r="E42" s="87"/>
      <c r="F42" s="88"/>
      <c r="G42" s="19">
        <f t="shared" si="4"/>
        <v>0</v>
      </c>
      <c r="H42" s="49"/>
      <c r="I42" s="47"/>
      <c r="J42" s="19"/>
      <c r="K42" s="19"/>
      <c r="L42" s="45"/>
      <c r="M42" s="19">
        <f t="shared" si="8"/>
        <v>0</v>
      </c>
      <c r="N42" s="49"/>
      <c r="O42" s="85"/>
      <c r="P42" s="86"/>
      <c r="Q42" s="48"/>
      <c r="R42" s="88"/>
      <c r="S42" s="19">
        <f t="shared" si="9"/>
        <v>0</v>
      </c>
      <c r="T42" s="49"/>
      <c r="U42" s="19"/>
      <c r="V42" s="19"/>
      <c r="W42" s="19"/>
      <c r="X42" s="45"/>
      <c r="Y42" s="19">
        <f t="shared" si="11"/>
        <v>0</v>
      </c>
      <c r="Z42" s="49"/>
      <c r="AA42" s="19"/>
      <c r="AB42" s="19"/>
      <c r="AC42" s="19"/>
      <c r="AD42" s="45"/>
      <c r="AE42" s="51">
        <f t="shared" si="10"/>
        <v>0</v>
      </c>
      <c r="AF42" s="52"/>
    </row>
    <row r="43" spans="1:32" s="31" customFormat="1" ht="22.5" customHeight="1">
      <c r="A43" s="37"/>
      <c r="B43" s="49"/>
      <c r="C43" s="66" t="s">
        <v>43</v>
      </c>
      <c r="D43" s="67">
        <f>SUM(D36:D42)</f>
        <v>30.5</v>
      </c>
      <c r="E43" s="68">
        <f>SUM(E36:E42)</f>
        <v>15.555000000000001</v>
      </c>
      <c r="F43" s="69"/>
      <c r="G43" s="19">
        <f t="shared" si="4"/>
        <v>0</v>
      </c>
      <c r="H43" s="49"/>
      <c r="I43" s="66" t="s">
        <v>43</v>
      </c>
      <c r="J43" s="67">
        <f>SUM(J36:J42)</f>
        <v>26.5</v>
      </c>
      <c r="K43" s="68">
        <f>SUM(K36:K42)</f>
        <v>8.415</v>
      </c>
      <c r="L43" s="69"/>
      <c r="M43" s="19">
        <f t="shared" si="8"/>
        <v>0</v>
      </c>
      <c r="N43" s="49"/>
      <c r="O43" s="66" t="s">
        <v>43</v>
      </c>
      <c r="P43" s="67">
        <f>SUM(P36:P42)</f>
        <v>45</v>
      </c>
      <c r="Q43" s="68">
        <f>SUM(Q36:Q42)</f>
        <v>22.950000000000003</v>
      </c>
      <c r="R43" s="69"/>
      <c r="S43" s="19">
        <f t="shared" si="9"/>
        <v>0</v>
      </c>
      <c r="T43" s="49"/>
      <c r="U43" s="66" t="s">
        <v>43</v>
      </c>
      <c r="V43" s="67">
        <f>SUM(V36:V42)</f>
        <v>35.5</v>
      </c>
      <c r="W43" s="68">
        <f>SUM(W36:W42)</f>
        <v>18.105</v>
      </c>
      <c r="X43" s="69"/>
      <c r="Y43" s="19">
        <f t="shared" si="11"/>
        <v>0</v>
      </c>
      <c r="Z43" s="49"/>
      <c r="AA43" s="66" t="s">
        <v>43</v>
      </c>
      <c r="AB43" s="67">
        <f>SUM(AB36:AB42)</f>
        <v>2.5</v>
      </c>
      <c r="AC43" s="68">
        <f>SUM(AC36:AC42)</f>
        <v>1.275</v>
      </c>
      <c r="AD43" s="69"/>
      <c r="AE43" s="51">
        <f t="shared" si="10"/>
        <v>0</v>
      </c>
      <c r="AF43" s="89">
        <f>AVERAGE(E45+K45+Q45+W45+AC45)/5</f>
        <v>10.105062</v>
      </c>
    </row>
    <row r="44" spans="1:32" s="36" customFormat="1" ht="36" customHeight="1">
      <c r="A44" s="70"/>
      <c r="B44" s="90"/>
      <c r="C44" s="91" t="s">
        <v>105</v>
      </c>
      <c r="D44" s="92"/>
      <c r="E44" s="93">
        <v>510</v>
      </c>
      <c r="F44" s="72"/>
      <c r="G44" s="19">
        <f>F44*E44</f>
        <v>0</v>
      </c>
      <c r="H44" s="94"/>
      <c r="I44" s="92" t="s">
        <v>106</v>
      </c>
      <c r="J44" s="92"/>
      <c r="K44" s="93"/>
      <c r="L44" s="92"/>
      <c r="M44" s="19">
        <f>L44*K44</f>
        <v>0</v>
      </c>
      <c r="N44" s="90"/>
      <c r="O44" s="92" t="s">
        <v>84</v>
      </c>
      <c r="P44" s="92"/>
      <c r="Q44" s="93">
        <v>510</v>
      </c>
      <c r="R44" s="72"/>
      <c r="S44" s="19">
        <f>R44*Q44</f>
        <v>0</v>
      </c>
      <c r="T44" s="49"/>
      <c r="U44" s="92" t="s">
        <v>106</v>
      </c>
      <c r="V44" s="92"/>
      <c r="W44" s="93"/>
      <c r="X44" s="92"/>
      <c r="Y44" s="19"/>
      <c r="Z44" s="90"/>
      <c r="AA44" s="92" t="s">
        <v>84</v>
      </c>
      <c r="AB44" s="92"/>
      <c r="AC44" s="93">
        <v>510</v>
      </c>
      <c r="AD44" s="19"/>
      <c r="AE44" s="51">
        <f t="shared" si="10"/>
        <v>0</v>
      </c>
      <c r="AF44" s="65"/>
    </row>
    <row r="45" spans="1:31" s="31" customFormat="1" ht="22.5" customHeight="1">
      <c r="A45" s="70"/>
      <c r="B45" s="26" t="s">
        <v>9</v>
      </c>
      <c r="C45" s="26"/>
      <c r="D45" s="33"/>
      <c r="E45" s="26">
        <f>SUM(G11:G44)</f>
        <v>0.23</v>
      </c>
      <c r="F45" s="26"/>
      <c r="G45" s="33"/>
      <c r="H45" s="26" t="s">
        <v>9</v>
      </c>
      <c r="I45" s="26"/>
      <c r="J45" s="33"/>
      <c r="K45" s="26">
        <f>SUM(M11:M44)</f>
        <v>9.367499999999998</v>
      </c>
      <c r="L45" s="26"/>
      <c r="M45" s="33"/>
      <c r="N45" s="26" t="s">
        <v>9</v>
      </c>
      <c r="O45" s="26"/>
      <c r="P45" s="33"/>
      <c r="Q45" s="26">
        <f>SUM(S11:S44)</f>
        <v>9.2255</v>
      </c>
      <c r="R45" s="26"/>
      <c r="S45" s="33"/>
      <c r="T45" s="26" t="s">
        <v>9</v>
      </c>
      <c r="U45" s="26"/>
      <c r="V45" s="33"/>
      <c r="W45" s="95">
        <f>SUM(Y11:Y44)</f>
        <v>20.286649999999998</v>
      </c>
      <c r="X45" s="95"/>
      <c r="Y45" s="33"/>
      <c r="Z45" s="96" t="s">
        <v>9</v>
      </c>
      <c r="AA45" s="97"/>
      <c r="AB45" s="33"/>
      <c r="AC45" s="96">
        <f>SUM(AE11:AE44)</f>
        <v>11.415660000000003</v>
      </c>
      <c r="AD45" s="97"/>
      <c r="AE45" s="33"/>
    </row>
    <row r="46" spans="1:31" s="31" customFormat="1" ht="22.5" customHeight="1" hidden="1">
      <c r="A46" s="70"/>
      <c r="B46" s="49" t="s">
        <v>85</v>
      </c>
      <c r="C46" s="33" t="s">
        <v>86</v>
      </c>
      <c r="D46" s="33"/>
      <c r="E46" s="98"/>
      <c r="F46" s="98"/>
      <c r="G46" s="33"/>
      <c r="H46" s="49" t="s">
        <v>85</v>
      </c>
      <c r="I46" s="33" t="s">
        <v>86</v>
      </c>
      <c r="J46" s="33"/>
      <c r="K46" s="98"/>
      <c r="L46" s="98"/>
      <c r="M46" s="33"/>
      <c r="N46" s="49" t="s">
        <v>85</v>
      </c>
      <c r="O46" s="33" t="s">
        <v>86</v>
      </c>
      <c r="P46" s="33"/>
      <c r="Q46" s="98"/>
      <c r="R46" s="98"/>
      <c r="S46" s="33"/>
      <c r="T46" s="49" t="s">
        <v>85</v>
      </c>
      <c r="U46" s="33" t="s">
        <v>86</v>
      </c>
      <c r="V46" s="33"/>
      <c r="W46" s="98"/>
      <c r="X46" s="98"/>
      <c r="Y46" s="33"/>
      <c r="Z46" s="46" t="s">
        <v>85</v>
      </c>
      <c r="AA46" s="33" t="s">
        <v>86</v>
      </c>
      <c r="AB46" s="33"/>
      <c r="AC46" s="99"/>
      <c r="AD46" s="100"/>
      <c r="AE46" s="33"/>
    </row>
    <row r="47" spans="1:31" s="31" customFormat="1" ht="22.5" customHeight="1" hidden="1">
      <c r="A47" s="70"/>
      <c r="B47" s="49"/>
      <c r="C47" s="33" t="s">
        <v>87</v>
      </c>
      <c r="D47" s="33"/>
      <c r="E47" s="98"/>
      <c r="F47" s="98"/>
      <c r="G47" s="33"/>
      <c r="H47" s="49"/>
      <c r="I47" s="33" t="s">
        <v>87</v>
      </c>
      <c r="J47" s="33"/>
      <c r="K47" s="98"/>
      <c r="L47" s="98"/>
      <c r="M47" s="33"/>
      <c r="N47" s="49"/>
      <c r="O47" s="33" t="s">
        <v>87</v>
      </c>
      <c r="P47" s="33"/>
      <c r="Q47" s="98"/>
      <c r="R47" s="98"/>
      <c r="S47" s="33"/>
      <c r="T47" s="49"/>
      <c r="U47" s="33" t="s">
        <v>87</v>
      </c>
      <c r="V47" s="33"/>
      <c r="W47" s="98"/>
      <c r="X47" s="98"/>
      <c r="Y47" s="33"/>
      <c r="Z47" s="54"/>
      <c r="AA47" s="33" t="s">
        <v>87</v>
      </c>
      <c r="AB47" s="33"/>
      <c r="AC47" s="99"/>
      <c r="AD47" s="100"/>
      <c r="AE47" s="33"/>
    </row>
    <row r="48" spans="1:32" s="31" customFormat="1" ht="22.5" customHeight="1" hidden="1">
      <c r="A48" s="101"/>
      <c r="B48" s="49"/>
      <c r="C48" s="33" t="s">
        <v>88</v>
      </c>
      <c r="D48" s="33"/>
      <c r="E48" s="98"/>
      <c r="F48" s="98"/>
      <c r="G48" s="33"/>
      <c r="H48" s="49"/>
      <c r="I48" s="33" t="s">
        <v>88</v>
      </c>
      <c r="J48" s="33"/>
      <c r="K48" s="98"/>
      <c r="L48" s="98"/>
      <c r="M48" s="33"/>
      <c r="N48" s="49"/>
      <c r="O48" s="33" t="s">
        <v>88</v>
      </c>
      <c r="P48" s="33"/>
      <c r="Q48" s="98"/>
      <c r="R48" s="98"/>
      <c r="S48" s="33"/>
      <c r="T48" s="49"/>
      <c r="U48" s="33" t="s">
        <v>88</v>
      </c>
      <c r="V48" s="33"/>
      <c r="W48" s="98"/>
      <c r="X48" s="98"/>
      <c r="Y48" s="33"/>
      <c r="Z48" s="54"/>
      <c r="AA48" s="33" t="s">
        <v>88</v>
      </c>
      <c r="AB48" s="33"/>
      <c r="AC48" s="99"/>
      <c r="AD48" s="100"/>
      <c r="AE48" s="33"/>
      <c r="AF48" s="102"/>
    </row>
    <row r="49" spans="1:32" s="31" customFormat="1" ht="22.5" customHeight="1" hidden="1">
      <c r="A49" s="70"/>
      <c r="B49" s="49"/>
      <c r="C49" s="33" t="s">
        <v>89</v>
      </c>
      <c r="D49" s="33"/>
      <c r="E49" s="103">
        <f>(E46*4+E47*9+E48*4)+45</f>
        <v>45</v>
      </c>
      <c r="F49" s="103"/>
      <c r="G49" s="33"/>
      <c r="H49" s="49"/>
      <c r="I49" s="33" t="s">
        <v>89</v>
      </c>
      <c r="J49" s="33"/>
      <c r="K49" s="103">
        <f>(K46*4+K47*9+K48*4)+45</f>
        <v>45</v>
      </c>
      <c r="L49" s="103"/>
      <c r="M49" s="33"/>
      <c r="N49" s="49"/>
      <c r="O49" s="33" t="s">
        <v>89</v>
      </c>
      <c r="P49" s="33"/>
      <c r="Q49" s="103">
        <f>(Q46*4+Q47*9+Q48*4)+45</f>
        <v>45</v>
      </c>
      <c r="R49" s="103"/>
      <c r="S49" s="33"/>
      <c r="T49" s="49"/>
      <c r="U49" s="33" t="s">
        <v>89</v>
      </c>
      <c r="V49" s="33"/>
      <c r="W49" s="103">
        <f>(W46*4+W47*9+W48*4)+45</f>
        <v>45</v>
      </c>
      <c r="X49" s="103"/>
      <c r="Y49" s="33"/>
      <c r="Z49" s="58"/>
      <c r="AA49" s="33" t="s">
        <v>89</v>
      </c>
      <c r="AB49" s="33"/>
      <c r="AC49" s="104">
        <f>(AC46*4+AC47*9+AC48*4)+45</f>
        <v>45</v>
      </c>
      <c r="AD49" s="105"/>
      <c r="AE49" s="33"/>
      <c r="AF49" s="1"/>
    </row>
    <row r="50" spans="1:32" s="102" customFormat="1" ht="27.75" customHeight="1" thickBot="1">
      <c r="A50" s="101"/>
      <c r="B50" s="106" t="s">
        <v>107</v>
      </c>
      <c r="C50" s="106"/>
      <c r="D50" s="107"/>
      <c r="E50" s="108"/>
      <c r="F50" s="108"/>
      <c r="G50" s="108"/>
      <c r="H50" s="108"/>
      <c r="I50" s="109"/>
      <c r="J50" s="109"/>
      <c r="K50" s="109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"/>
    </row>
    <row r="51" spans="1:23" ht="22.5" customHeight="1" thickTop="1">
      <c r="A51" s="111"/>
      <c r="C51" s="113" t="s">
        <v>90</v>
      </c>
      <c r="K51" s="112"/>
      <c r="N51" s="112" t="s">
        <v>91</v>
      </c>
      <c r="U51" s="112"/>
      <c r="W51" s="112" t="s">
        <v>92</v>
      </c>
    </row>
  </sheetData>
  <mergeCells count="92">
    <mergeCell ref="T14:T20"/>
    <mergeCell ref="Z14:Z20"/>
    <mergeCell ref="N11:N20"/>
    <mergeCell ref="B46:B49"/>
    <mergeCell ref="H46:H49"/>
    <mergeCell ref="K46:L46"/>
    <mergeCell ref="K47:L47"/>
    <mergeCell ref="E48:F48"/>
    <mergeCell ref="K48:L48"/>
    <mergeCell ref="E49:F49"/>
    <mergeCell ref="K49:L49"/>
    <mergeCell ref="E46:F46"/>
    <mergeCell ref="E47:F47"/>
    <mergeCell ref="W49:X49"/>
    <mergeCell ref="Q48:R48"/>
    <mergeCell ref="W48:X48"/>
    <mergeCell ref="Z46:Z49"/>
    <mergeCell ref="AC46:AD46"/>
    <mergeCell ref="AC48:AD48"/>
    <mergeCell ref="Q47:R47"/>
    <mergeCell ref="W47:X47"/>
    <mergeCell ref="Z45:AA45"/>
    <mergeCell ref="AC45:AD45"/>
    <mergeCell ref="N46:N49"/>
    <mergeCell ref="Q46:R46"/>
    <mergeCell ref="T46:T49"/>
    <mergeCell ref="W46:X46"/>
    <mergeCell ref="N45:O45"/>
    <mergeCell ref="AC47:AD47"/>
    <mergeCell ref="Q49:R49"/>
    <mergeCell ref="AC49:AD49"/>
    <mergeCell ref="Q45:R45"/>
    <mergeCell ref="T45:U45"/>
    <mergeCell ref="W45:X45"/>
    <mergeCell ref="B36:B43"/>
    <mergeCell ref="H36:H43"/>
    <mergeCell ref="B45:C45"/>
    <mergeCell ref="E45:F45"/>
    <mergeCell ref="H45:I45"/>
    <mergeCell ref="K45:L45"/>
    <mergeCell ref="N36:N43"/>
    <mergeCell ref="Z31:Z35"/>
    <mergeCell ref="N31:N35"/>
    <mergeCell ref="T31:T35"/>
    <mergeCell ref="Z36:Z43"/>
    <mergeCell ref="T36:T44"/>
    <mergeCell ref="B31:B35"/>
    <mergeCell ref="H31:H35"/>
    <mergeCell ref="AE8:AE10"/>
    <mergeCell ref="B21:B30"/>
    <mergeCell ref="H21:H30"/>
    <mergeCell ref="N21:N30"/>
    <mergeCell ref="B11:B13"/>
    <mergeCell ref="H11:H13"/>
    <mergeCell ref="T11:T13"/>
    <mergeCell ref="Z11:Z13"/>
    <mergeCell ref="B14:B20"/>
    <mergeCell ref="H14:H20"/>
    <mergeCell ref="O8:R8"/>
    <mergeCell ref="B8:B10"/>
    <mergeCell ref="C8:F8"/>
    <mergeCell ref="G8:G10"/>
    <mergeCell ref="H8:H10"/>
    <mergeCell ref="I8:L8"/>
    <mergeCell ref="C14:E14"/>
    <mergeCell ref="Z21:Z30"/>
    <mergeCell ref="T21:T30"/>
    <mergeCell ref="AC9:AD9"/>
    <mergeCell ref="B7:AE7"/>
    <mergeCell ref="K9:L9"/>
    <mergeCell ref="Q9:R9"/>
    <mergeCell ref="W9:X9"/>
    <mergeCell ref="S8:S10"/>
    <mergeCell ref="T8:T10"/>
    <mergeCell ref="U8:X8"/>
    <mergeCell ref="B3:B6"/>
    <mergeCell ref="H3:I3"/>
    <mergeCell ref="J3:K3"/>
    <mergeCell ref="H4:I4"/>
    <mergeCell ref="J4:K4"/>
    <mergeCell ref="H5:I5"/>
    <mergeCell ref="J5:K5"/>
    <mergeCell ref="H6:I6"/>
    <mergeCell ref="J6:K6"/>
    <mergeCell ref="C1:AF1"/>
    <mergeCell ref="C2:AF2"/>
    <mergeCell ref="N8:N10"/>
    <mergeCell ref="E9:F9"/>
    <mergeCell ref="M8:M10"/>
    <mergeCell ref="Z8:Z10"/>
    <mergeCell ref="AA8:AD8"/>
    <mergeCell ref="Y8:Y10"/>
  </mergeCells>
  <printOptions horizontalCentered="1" verticalCentered="1"/>
  <pageMargins left="0" right="0" top="0" bottom="0" header="0.5118110236220472" footer="0.5118110236220472"/>
  <pageSetup fitToHeight="1" fitToWidth="1" horizontalDpi="200" verticalDpi="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2011-11-16T07:54:38Z</dcterms:created>
  <dcterms:modified xsi:type="dcterms:W3CDTF">2011-11-16T07:55:06Z</dcterms:modified>
  <cp:category/>
  <cp:version/>
  <cp:contentType/>
  <cp:contentStatus/>
</cp:coreProperties>
</file>