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750" activeTab="0"/>
  </bookViews>
  <sheets>
    <sheet name="蘆竹" sheetId="1" r:id="rId1"/>
  </sheets>
  <definedNames>
    <definedName name="_xlnm.Print_Area" localSheetId="0">'蘆竹'!#REF!</definedName>
  </definedNames>
  <calcPr fullCalcOnLoad="1"/>
</workbook>
</file>

<file path=xl/sharedStrings.xml><?xml version="1.0" encoding="utf-8"?>
<sst xmlns="http://schemas.openxmlformats.org/spreadsheetml/2006/main" count="193" uniqueCount="116">
  <si>
    <t>聯絡人:   營養師  許淑惠 0910594180</t>
  </si>
  <si>
    <t>聯絡電話: 4200919</t>
  </si>
  <si>
    <t>本週供應人數</t>
  </si>
  <si>
    <t>學校</t>
  </si>
  <si>
    <t>葷食</t>
  </si>
  <si>
    <t>素食</t>
  </si>
  <si>
    <t>人數總計</t>
  </si>
  <si>
    <t>蘆竹+大華</t>
  </si>
  <si>
    <t>261+248</t>
  </si>
  <si>
    <t>備品+廚務</t>
  </si>
  <si>
    <t>小計</t>
  </si>
  <si>
    <t>蘆竹.大華國民小學100學年度第一學期第二週午餐食譜設計表</t>
  </si>
  <si>
    <t>一週乾料訂貨</t>
  </si>
  <si>
    <t>米食</t>
  </si>
  <si>
    <t>合計</t>
  </si>
  <si>
    <t>用餐人數</t>
  </si>
  <si>
    <t>食材</t>
  </si>
  <si>
    <t>單量(g)</t>
  </si>
  <si>
    <t>數量(kg)</t>
  </si>
  <si>
    <t>預估單價</t>
  </si>
  <si>
    <t>紫糯米</t>
  </si>
  <si>
    <t>白飯</t>
  </si>
  <si>
    <t>炒米粉</t>
  </si>
  <si>
    <t>溼米粉</t>
  </si>
  <si>
    <t>糙米飯</t>
  </si>
  <si>
    <t>糙米先送</t>
  </si>
  <si>
    <t>高麗菜</t>
  </si>
  <si>
    <t>環保蔬食餐</t>
  </si>
  <si>
    <t>絞肉</t>
  </si>
  <si>
    <t>紅燒烤麩</t>
  </si>
  <si>
    <t>烤麩</t>
  </si>
  <si>
    <t>芹菜</t>
  </si>
  <si>
    <t>板栗燒雞</t>
  </si>
  <si>
    <t>骨腿丁</t>
  </si>
  <si>
    <t>茄汁肉片</t>
  </si>
  <si>
    <t>肉片</t>
  </si>
  <si>
    <t>桶筍先送</t>
  </si>
  <si>
    <t>香菇絲</t>
  </si>
  <si>
    <t>乾栗子先送</t>
  </si>
  <si>
    <t>洋蔥去皮</t>
  </si>
  <si>
    <t>生香菇</t>
  </si>
  <si>
    <t>蝦米</t>
  </si>
  <si>
    <t>水煮花生</t>
  </si>
  <si>
    <t>紅蘿蔔片</t>
  </si>
  <si>
    <t>紅蘿蔔丁</t>
  </si>
  <si>
    <t>紅蘿蔔絲</t>
  </si>
  <si>
    <t>薑片</t>
  </si>
  <si>
    <t>蕃茄醬3K</t>
  </si>
  <si>
    <t>醬爆干丁</t>
  </si>
  <si>
    <t>豆干丁</t>
  </si>
  <si>
    <t>五彩干絲</t>
  </si>
  <si>
    <t>黃干絲</t>
  </si>
  <si>
    <t>關東煮</t>
  </si>
  <si>
    <t>小三角油豆腐</t>
  </si>
  <si>
    <t>絲瓜麵筋</t>
  </si>
  <si>
    <t>絲瓜去皮</t>
  </si>
  <si>
    <t>香菇蒸蛋</t>
  </si>
  <si>
    <t>三色丁</t>
  </si>
  <si>
    <t>白蘿蔔去皮</t>
  </si>
  <si>
    <t>油麵筋泡</t>
  </si>
  <si>
    <t>洗選蛋</t>
  </si>
  <si>
    <t>刈薯去皮</t>
  </si>
  <si>
    <t>玉米條</t>
  </si>
  <si>
    <t>金針菇</t>
  </si>
  <si>
    <t>甜不辣條</t>
  </si>
  <si>
    <t>枸杞</t>
  </si>
  <si>
    <t>甜麵醬</t>
  </si>
  <si>
    <t>韭菜</t>
  </si>
  <si>
    <t>香菜</t>
  </si>
  <si>
    <t>薑絲</t>
  </si>
  <si>
    <t>黑豆瓣醬</t>
  </si>
  <si>
    <t>蠔油芥蘭菜</t>
  </si>
  <si>
    <t>芥蘭菜</t>
  </si>
  <si>
    <t>蒜香大陸A</t>
  </si>
  <si>
    <t>大陸A菜</t>
  </si>
  <si>
    <t>蒜香油菜</t>
  </si>
  <si>
    <t>油菜</t>
  </si>
  <si>
    <t>薑絲蚵白菜</t>
  </si>
  <si>
    <t>蚵白菜</t>
  </si>
  <si>
    <t>蝦香扁蒲</t>
  </si>
  <si>
    <t>扁蒲去皮</t>
  </si>
  <si>
    <t>蒜末</t>
  </si>
  <si>
    <t>蝦皮</t>
  </si>
  <si>
    <t>素蠔油</t>
  </si>
  <si>
    <t>酸菜絲心</t>
  </si>
  <si>
    <r>
      <t>麵腸</t>
    </r>
    <r>
      <rPr>
        <sz val="17"/>
        <rFont val="Times New Roman"/>
        <family val="1"/>
      </rPr>
      <t>(</t>
    </r>
    <r>
      <rPr>
        <sz val="17"/>
        <rFont val="標楷體"/>
        <family val="4"/>
      </rPr>
      <t>切</t>
    </r>
    <r>
      <rPr>
        <sz val="17"/>
        <rFont val="Times New Roman"/>
        <family val="1"/>
      </rPr>
      <t>)</t>
    </r>
  </si>
  <si>
    <t>肉絲</t>
  </si>
  <si>
    <r>
      <t>(</t>
    </r>
    <r>
      <rPr>
        <sz val="17"/>
        <rFont val="標楷體"/>
        <family val="4"/>
      </rPr>
      <t>只有蘆竹</t>
    </r>
    <r>
      <rPr>
        <sz val="17"/>
        <rFont val="Times New Roman"/>
        <family val="1"/>
      </rPr>
      <t>)</t>
    </r>
  </si>
  <si>
    <t>金針冬粉湯</t>
  </si>
  <si>
    <t>乾金針</t>
  </si>
  <si>
    <t>玉米蛋花湯</t>
  </si>
  <si>
    <t>木耳金菇湯</t>
  </si>
  <si>
    <t>木耳絲</t>
  </si>
  <si>
    <t>刈薯蛋花湯</t>
  </si>
  <si>
    <t>海結大骨湯</t>
  </si>
  <si>
    <t>海帶結</t>
  </si>
  <si>
    <t>冬粉</t>
  </si>
  <si>
    <t>大骨</t>
  </si>
  <si>
    <t xml:space="preserve">                                                                                                                                                                                             </t>
  </si>
  <si>
    <t>養樂多優酪乳</t>
  </si>
  <si>
    <t>豆漿</t>
  </si>
  <si>
    <t>(黃豆18k)</t>
  </si>
  <si>
    <t>水果</t>
  </si>
  <si>
    <t>熱量</t>
  </si>
  <si>
    <t>醣類</t>
  </si>
  <si>
    <t>脂肪</t>
  </si>
  <si>
    <t>蛋白質</t>
  </si>
  <si>
    <t>總熱量</t>
  </si>
  <si>
    <r>
      <t>蔬菜為預先排定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受天氣及採收期等因素影響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若有調動敬請見諒</t>
    </r>
  </si>
  <si>
    <t>表單設計：軒泰食品</t>
  </si>
  <si>
    <t>執行祕書：</t>
  </si>
  <si>
    <t>校長：</t>
  </si>
  <si>
    <t>玉米粒</t>
  </si>
  <si>
    <t>香酥旗魚排*1</t>
  </si>
  <si>
    <t>旗魚排</t>
  </si>
  <si>
    <t>青蔥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</si>
</sst>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###.0&quot;g&quot;"/>
    <numFmt numFmtId="181" formatCode="###&quot;大卡&quot;"/>
    <numFmt numFmtId="182" formatCode="m&quot;月&quot;d&quot;日(五)&quot;"/>
    <numFmt numFmtId="183" formatCode="#,###&quot;份&quot;"/>
    <numFmt numFmtId="184" formatCode="#,###&quot;板&quot;"/>
    <numFmt numFmtId="185" formatCode="#,###&quot;桶&quot;"/>
    <numFmt numFmtId="186" formatCode="#,###&quot;罐&quot;"/>
    <numFmt numFmtId="187" formatCode="#,###&quot;人&quot;"/>
    <numFmt numFmtId="188" formatCode="0.0"/>
    <numFmt numFmtId="189" formatCode="0.0_ "/>
    <numFmt numFmtId="190" formatCode="0.00_ "/>
    <numFmt numFmtId="191" formatCode="0_ "/>
    <numFmt numFmtId="192" formatCode="0;_㰀"/>
    <numFmt numFmtId="193" formatCode="0.0;_㰀"/>
    <numFmt numFmtId="194" formatCode="m/d"/>
    <numFmt numFmtId="195" formatCode="0.0_);[Red]\(0.0\)"/>
    <numFmt numFmtId="196" formatCode="#,###&quot;個/人&quot;"/>
    <numFmt numFmtId="197" formatCode="0.0;_᠀"/>
    <numFmt numFmtId="198" formatCode="m&quot;月&quot;d&quot;日(六)&quot;"/>
    <numFmt numFmtId="199" formatCode="#,###&quot;小包&quot;"/>
    <numFmt numFmtId="200" formatCode="#,###&quot;瓶&quot;"/>
    <numFmt numFmtId="201" formatCode="m&quot;月&quot;d&quot;日&quot;"/>
    <numFmt numFmtId="202" formatCode="#,###&quot;盒&quot;"/>
    <numFmt numFmtId="203" formatCode="#,###&quot;包&quot;"/>
    <numFmt numFmtId="204" formatCode="#,###&quot;條&quot;"/>
    <numFmt numFmtId="205" formatCode="0_);\(0\)"/>
    <numFmt numFmtId="206" formatCode="#,###.0&quot;份&quot;"/>
    <numFmt numFmtId="207" formatCode="0.000_ "/>
    <numFmt numFmtId="208" formatCode="#,###&quot;個&quot;"/>
    <numFmt numFmtId="209" formatCode="0.000"/>
    <numFmt numFmtId="210" formatCode="m/d;@"/>
    <numFmt numFmtId="211" formatCode="0.0;_簀"/>
    <numFmt numFmtId="212" formatCode="#,###&quot;塊&quot;"/>
    <numFmt numFmtId="213" formatCode="####&quot;份&quot;"/>
    <numFmt numFmtId="214" formatCode="0_);[Red]\(0\)"/>
  </numFmts>
  <fonts count="3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sz val="17"/>
      <name val="標楷體"/>
      <family val="4"/>
    </font>
    <font>
      <b/>
      <sz val="24"/>
      <name val="標楷體"/>
      <family val="4"/>
    </font>
    <font>
      <b/>
      <sz val="14"/>
      <name val="新細明體"/>
      <family val="1"/>
    </font>
    <font>
      <b/>
      <sz val="17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5"/>
      <name val="標楷體"/>
      <family val="4"/>
    </font>
    <font>
      <sz val="17"/>
      <name val="新細明體"/>
      <family val="1"/>
    </font>
    <font>
      <sz val="17"/>
      <color indexed="8"/>
      <name val="標楷體"/>
      <family val="4"/>
    </font>
    <font>
      <sz val="17"/>
      <color indexed="54"/>
      <name val="新細明體"/>
      <family val="1"/>
    </font>
    <font>
      <sz val="18"/>
      <name val="標楷體"/>
      <family val="4"/>
    </font>
    <font>
      <sz val="15"/>
      <name val="標楷體"/>
      <family val="4"/>
    </font>
    <font>
      <sz val="17"/>
      <color indexed="8"/>
      <name val="新細明體"/>
      <family val="1"/>
    </font>
    <font>
      <sz val="14"/>
      <color indexed="8"/>
      <name val="標楷體"/>
      <family val="4"/>
    </font>
    <font>
      <b/>
      <sz val="17"/>
      <color indexed="10"/>
      <name val="標楷體"/>
      <family val="4"/>
    </font>
    <font>
      <sz val="16"/>
      <name val="標楷體"/>
      <family val="4"/>
    </font>
    <font>
      <sz val="17"/>
      <name val="Times New Roman"/>
      <family val="1"/>
    </font>
    <font>
      <sz val="17"/>
      <color indexed="20"/>
      <name val="新細明體"/>
      <family val="1"/>
    </font>
    <font>
      <sz val="17"/>
      <color indexed="54"/>
      <name val="標楷體"/>
      <family val="4"/>
    </font>
    <font>
      <sz val="20"/>
      <name val="標楷體"/>
      <family val="4"/>
    </font>
    <font>
      <b/>
      <i/>
      <sz val="22"/>
      <color indexed="10"/>
      <name val="Times New Roman"/>
      <family val="1"/>
    </font>
    <font>
      <b/>
      <i/>
      <sz val="22"/>
      <color indexed="10"/>
      <name val="標楷體"/>
      <family val="4"/>
    </font>
    <font>
      <i/>
      <sz val="22"/>
      <color indexed="10"/>
      <name val="標楷體"/>
      <family val="4"/>
    </font>
    <font>
      <i/>
      <sz val="22"/>
      <name val="標楷體"/>
      <family val="4"/>
    </font>
    <font>
      <sz val="14"/>
      <name val="新細明體"/>
      <family val="1"/>
    </font>
  </fonts>
  <fills count="5">
    <fill>
      <patternFill/>
    </fill>
    <fill>
      <patternFill patternType="gray125"/>
    </fill>
    <fill>
      <patternFill patternType="lightGray">
        <fgColor indexed="43"/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9" fillId="0" borderId="0" xfId="16" applyFont="1" applyFill="1" applyAlignment="1">
      <alignment horizontal="center" vertical="center"/>
      <protection/>
    </xf>
    <xf numFmtId="0" fontId="10" fillId="0" borderId="2" xfId="0" applyFont="1" applyFill="1" applyBorder="1" applyAlignment="1">
      <alignment horizontal="center" vertical="center"/>
    </xf>
    <xf numFmtId="0" fontId="10" fillId="0" borderId="1" xfId="16" applyFont="1" applyFill="1" applyBorder="1" applyAlignment="1">
      <alignment horizontal="center" vertical="center"/>
      <protection/>
    </xf>
    <xf numFmtId="198" fontId="10" fillId="0" borderId="3" xfId="16" applyNumberFormat="1" applyFont="1" applyFill="1" applyBorder="1" applyAlignment="1">
      <alignment horizontal="center" vertical="center"/>
      <protection/>
    </xf>
    <xf numFmtId="0" fontId="10" fillId="0" borderId="4" xfId="16" applyFont="1" applyFill="1" applyBorder="1" applyAlignment="1">
      <alignment horizontal="center" vertical="center"/>
      <protection/>
    </xf>
    <xf numFmtId="0" fontId="10" fillId="0" borderId="0" xfId="16" applyFont="1" applyFill="1" applyAlignment="1">
      <alignment horizontal="center" vertical="center"/>
      <protection/>
    </xf>
    <xf numFmtId="201" fontId="10" fillId="0" borderId="5" xfId="0" applyNumberFormat="1" applyFont="1" applyFill="1" applyBorder="1" applyAlignment="1">
      <alignment horizontal="center" vertical="center"/>
    </xf>
    <xf numFmtId="187" fontId="10" fillId="2" borderId="6" xfId="16" applyNumberFormat="1" applyFont="1" applyFill="1" applyBorder="1" applyAlignment="1">
      <alignment horizontal="center" vertical="center"/>
      <protection/>
    </xf>
    <xf numFmtId="0" fontId="7" fillId="0" borderId="5" xfId="0" applyFont="1" applyFill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/>
      <protection/>
    </xf>
    <xf numFmtId="0" fontId="11" fillId="0" borderId="1" xfId="16" applyFont="1" applyFill="1" applyBorder="1" applyAlignment="1">
      <alignment horizontal="center" vertical="center"/>
      <protection/>
    </xf>
    <xf numFmtId="0" fontId="12" fillId="0" borderId="1" xfId="16" applyFont="1" applyFill="1" applyBorder="1" applyAlignment="1">
      <alignment horizontal="center" vertical="center"/>
      <protection/>
    </xf>
    <xf numFmtId="0" fontId="7" fillId="0" borderId="5" xfId="15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89" fontId="7" fillId="0" borderId="1" xfId="16" applyNumberFormat="1" applyFont="1" applyFill="1" applyBorder="1" applyAlignment="1">
      <alignment horizontal="center" vertical="center"/>
      <protection/>
    </xf>
    <xf numFmtId="0" fontId="14" fillId="0" borderId="1" xfId="16" applyFont="1" applyFill="1" applyBorder="1" applyAlignment="1">
      <alignment horizontal="center" vertical="center"/>
      <protection/>
    </xf>
    <xf numFmtId="0" fontId="7" fillId="0" borderId="1" xfId="16" applyFont="1" applyFill="1" applyBorder="1" applyAlignment="1">
      <alignment horizontal="center" vertical="center"/>
      <protection/>
    </xf>
    <xf numFmtId="0" fontId="7" fillId="0" borderId="1" xfId="16" applyFont="1" applyFill="1" applyBorder="1" applyAlignment="1">
      <alignment horizontal="left" vertical="center"/>
      <protection/>
    </xf>
    <xf numFmtId="0" fontId="15" fillId="0" borderId="1" xfId="16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vertical="center"/>
    </xf>
    <xf numFmtId="0" fontId="7" fillId="0" borderId="0" xfId="16" applyFont="1" applyFill="1" applyAlignment="1">
      <alignment horizontal="center" vertical="center"/>
      <protection/>
    </xf>
    <xf numFmtId="0" fontId="7" fillId="0" borderId="4" xfId="16" applyFont="1" applyFill="1" applyBorder="1" applyAlignment="1">
      <alignment horizontal="center" vertical="center"/>
      <protection/>
    </xf>
    <xf numFmtId="0" fontId="15" fillId="0" borderId="1" xfId="16" applyFont="1" applyFill="1" applyBorder="1" applyAlignment="1">
      <alignment horizontal="left" vertical="center"/>
      <protection/>
    </xf>
    <xf numFmtId="0" fontId="16" fillId="0" borderId="1" xfId="16" applyFont="1" applyFill="1" applyBorder="1" applyAlignment="1">
      <alignment horizontal="center" vertical="center"/>
      <protection/>
    </xf>
    <xf numFmtId="195" fontId="7" fillId="0" borderId="1" xfId="16" applyNumberFormat="1" applyFont="1" applyFill="1" applyBorder="1" applyAlignment="1">
      <alignment horizontal="center" vertical="center"/>
      <protection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83" fontId="7" fillId="0" borderId="1" xfId="16" applyNumberFormat="1" applyFont="1" applyFill="1" applyBorder="1" applyAlignment="1">
      <alignment horizontal="center" vertical="center"/>
      <protection/>
    </xf>
    <xf numFmtId="0" fontId="18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7" xfId="16" applyFont="1" applyFill="1" applyBorder="1" applyAlignment="1">
      <alignment horizontal="center" vertical="center"/>
      <protection/>
    </xf>
    <xf numFmtId="0" fontId="15" fillId="0" borderId="1" xfId="0" applyFont="1" applyFill="1" applyBorder="1" applyAlignment="1">
      <alignment horizontal="left" vertical="center"/>
    </xf>
    <xf numFmtId="0" fontId="19" fillId="0" borderId="8" xfId="16" applyFont="1" applyFill="1" applyBorder="1" applyAlignment="1">
      <alignment horizontal="center" vertical="center"/>
      <protection/>
    </xf>
    <xf numFmtId="0" fontId="7" fillId="0" borderId="9" xfId="16" applyFont="1" applyFill="1" applyBorder="1" applyAlignment="1">
      <alignment horizontal="center" vertical="center"/>
      <protection/>
    </xf>
    <xf numFmtId="0" fontId="19" fillId="0" borderId="10" xfId="16" applyFont="1" applyFill="1" applyBorder="1" applyAlignment="1">
      <alignment horizontal="center" vertical="center"/>
      <protection/>
    </xf>
    <xf numFmtId="0" fontId="7" fillId="3" borderId="1" xfId="0" applyFont="1" applyFill="1" applyBorder="1" applyAlignment="1">
      <alignment vertical="center"/>
    </xf>
    <xf numFmtId="0" fontId="20" fillId="0" borderId="1" xfId="16" applyFont="1" applyFill="1" applyBorder="1" applyAlignment="1">
      <alignment horizontal="left" vertical="center"/>
      <protection/>
    </xf>
    <xf numFmtId="189" fontId="15" fillId="0" borderId="1" xfId="16" applyNumberFormat="1" applyFont="1" applyFill="1" applyBorder="1" applyAlignment="1">
      <alignment horizontal="center" vertical="center"/>
      <protection/>
    </xf>
    <xf numFmtId="0" fontId="19" fillId="0" borderId="1" xfId="16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horizontal="center" vertical="center"/>
    </xf>
    <xf numFmtId="0" fontId="20" fillId="0" borderId="1" xfId="16" applyFont="1" applyFill="1" applyBorder="1" applyAlignment="1">
      <alignment horizontal="center" vertical="center"/>
      <protection/>
    </xf>
    <xf numFmtId="0" fontId="10" fillId="0" borderId="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189" fontId="7" fillId="0" borderId="11" xfId="16" applyNumberFormat="1" applyFont="1" applyFill="1" applyBorder="1" applyAlignment="1">
      <alignment horizontal="center" vertical="center"/>
      <protection/>
    </xf>
    <xf numFmtId="0" fontId="14" fillId="0" borderId="11" xfId="16" applyFont="1" applyFill="1" applyBorder="1" applyAlignment="1">
      <alignment horizontal="center" vertical="center"/>
      <protection/>
    </xf>
    <xf numFmtId="0" fontId="2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4" fillId="0" borderId="1" xfId="16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183" fontId="25" fillId="0" borderId="1" xfId="16" applyNumberFormat="1" applyFont="1" applyFill="1" applyBorder="1" applyAlignment="1">
      <alignment horizontal="center" vertical="center"/>
      <protection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7" fillId="0" borderId="5" xfId="17" applyFont="1" applyFill="1" applyBorder="1" applyAlignment="1">
      <alignment horizontal="center" vertical="center"/>
      <protection/>
    </xf>
    <xf numFmtId="0" fontId="10" fillId="0" borderId="12" xfId="17" applyFont="1" applyFill="1" applyBorder="1" applyAlignment="1">
      <alignment horizontal="center" vertical="center" textRotation="255" wrapText="1"/>
      <protection/>
    </xf>
    <xf numFmtId="0" fontId="10" fillId="0" borderId="1" xfId="0" applyFont="1" applyFill="1" applyBorder="1" applyAlignment="1">
      <alignment horizontal="left" vertical="center"/>
    </xf>
    <xf numFmtId="0" fontId="7" fillId="0" borderId="1" xfId="17" applyFont="1" applyFill="1" applyBorder="1" applyAlignment="1">
      <alignment horizontal="center" vertical="center"/>
      <protection/>
    </xf>
    <xf numFmtId="0" fontId="10" fillId="0" borderId="1" xfId="17" applyFont="1" applyFill="1" applyBorder="1" applyAlignment="1">
      <alignment horizontal="center" vertical="center" textRotation="255" wrapText="1"/>
      <protection/>
    </xf>
    <xf numFmtId="0" fontId="10" fillId="0" borderId="1" xfId="17" applyFont="1" applyFill="1" applyBorder="1" applyAlignment="1">
      <alignment horizontal="center" vertical="center"/>
      <protection/>
    </xf>
    <xf numFmtId="0" fontId="26" fillId="0" borderId="1" xfId="17" applyFont="1" applyFill="1" applyBorder="1" applyAlignment="1">
      <alignment horizontal="center" vertical="center"/>
      <protection/>
    </xf>
    <xf numFmtId="0" fontId="10" fillId="0" borderId="3" xfId="17" applyFont="1" applyFill="1" applyBorder="1" applyAlignment="1">
      <alignment horizontal="center" vertical="center" textRotation="255" wrapText="1"/>
      <protection/>
    </xf>
    <xf numFmtId="0" fontId="7" fillId="0" borderId="13" xfId="17" applyFont="1" applyFill="1" applyBorder="1" applyAlignment="1">
      <alignment horizontal="center" vertical="center"/>
      <protection/>
    </xf>
    <xf numFmtId="0" fontId="7" fillId="0" borderId="0" xfId="17" applyFont="1" applyFill="1" applyAlignment="1">
      <alignment horizontal="center" vertical="center"/>
      <protection/>
    </xf>
    <xf numFmtId="0" fontId="7" fillId="0" borderId="4" xfId="17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49" fontId="28" fillId="0" borderId="6" xfId="16" applyNumberFormat="1" applyFont="1" applyBorder="1" applyAlignment="1">
      <alignment/>
      <protection/>
    </xf>
    <xf numFmtId="0" fontId="28" fillId="0" borderId="6" xfId="16" applyFont="1" applyBorder="1" applyAlignment="1">
      <alignment horizontal="left"/>
      <protection/>
    </xf>
    <xf numFmtId="0" fontId="28" fillId="0" borderId="6" xfId="16" applyFont="1" applyBorder="1" applyAlignment="1">
      <alignment horizontal="center"/>
      <protection/>
    </xf>
    <xf numFmtId="0" fontId="29" fillId="0" borderId="6" xfId="16" applyFont="1" applyBorder="1" applyAlignment="1">
      <alignment horizontal="center" vertical="center"/>
      <protection/>
    </xf>
    <xf numFmtId="0" fontId="29" fillId="0" borderId="6" xfId="16" applyFont="1" applyBorder="1" applyAlignment="1">
      <alignment horizontal="center"/>
      <protection/>
    </xf>
    <xf numFmtId="0" fontId="30" fillId="0" borderId="0" xfId="16" applyFont="1" applyAlignment="1">
      <alignment horizontal="center"/>
      <protection/>
    </xf>
    <xf numFmtId="0" fontId="30" fillId="0" borderId="4" xfId="16" applyFont="1" applyBorder="1" applyAlignment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12" fillId="0" borderId="0" xfId="16" applyFont="1" applyFill="1" applyAlignment="1">
      <alignment horizontal="center" vertical="center"/>
      <protection/>
    </xf>
    <xf numFmtId="0" fontId="31" fillId="0" borderId="0" xfId="16" applyFont="1" applyFill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14" fontId="7" fillId="0" borderId="1" xfId="16" applyNumberFormat="1" applyFont="1" applyFill="1" applyBorder="1" applyAlignment="1">
      <alignment horizontal="center" vertical="center"/>
      <protection/>
    </xf>
    <xf numFmtId="191" fontId="7" fillId="0" borderId="1" xfId="16" applyNumberFormat="1" applyFont="1" applyFill="1" applyBorder="1" applyAlignment="1">
      <alignment horizontal="center" vertical="center"/>
      <protection/>
    </xf>
    <xf numFmtId="0" fontId="10" fillId="0" borderId="1" xfId="16" applyFont="1" applyFill="1" applyBorder="1" applyAlignment="1">
      <alignment horizontal="center" vertical="center"/>
      <protection/>
    </xf>
    <xf numFmtId="0" fontId="10" fillId="0" borderId="1" xfId="16" applyFont="1" applyFill="1" applyBorder="1" applyAlignment="1">
      <alignment horizontal="center" vertical="center" textRotation="255"/>
      <protection/>
    </xf>
    <xf numFmtId="182" fontId="10" fillId="0" borderId="1" xfId="16" applyNumberFormat="1" applyFont="1" applyFill="1" applyBorder="1" applyAlignment="1">
      <alignment horizontal="center" vertical="center"/>
      <protection/>
    </xf>
    <xf numFmtId="187" fontId="10" fillId="2" borderId="3" xfId="16" applyNumberFormat="1" applyFont="1" applyFill="1" applyBorder="1" applyAlignment="1">
      <alignment horizontal="center" vertical="center"/>
      <protection/>
    </xf>
    <xf numFmtId="187" fontId="10" fillId="2" borderId="9" xfId="16" applyNumberFormat="1" applyFont="1" applyFill="1" applyBorder="1" applyAlignment="1">
      <alignment horizontal="center" vertical="center"/>
      <protection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0" fontId="21" fillId="0" borderId="1" xfId="16" applyNumberFormat="1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textRotation="255" wrapText="1"/>
    </xf>
    <xf numFmtId="0" fontId="13" fillId="0" borderId="7" xfId="0" applyFont="1" applyFill="1" applyBorder="1" applyAlignment="1">
      <alignment horizontal="center" vertical="center" textRotation="255" wrapText="1"/>
    </xf>
    <xf numFmtId="0" fontId="13" fillId="0" borderId="15" xfId="0" applyFont="1" applyFill="1" applyBorder="1" applyAlignment="1">
      <alignment horizontal="center" vertical="center" textRotation="255" wrapText="1"/>
    </xf>
    <xf numFmtId="0" fontId="13" fillId="0" borderId="11" xfId="0" applyFont="1" applyFill="1" applyBorder="1" applyAlignment="1">
      <alignment horizontal="center" vertical="center" textRotation="255" wrapText="1"/>
    </xf>
    <xf numFmtId="0" fontId="10" fillId="0" borderId="7" xfId="16" applyFont="1" applyFill="1" applyBorder="1" applyAlignment="1">
      <alignment horizontal="center" vertical="center" textRotation="255" wrapText="1"/>
      <protection/>
    </xf>
    <xf numFmtId="0" fontId="10" fillId="0" borderId="15" xfId="16" applyFont="1" applyFill="1" applyBorder="1" applyAlignment="1">
      <alignment horizontal="center" vertical="center" textRotation="255" wrapText="1"/>
      <protection/>
    </xf>
    <xf numFmtId="0" fontId="10" fillId="0" borderId="11" xfId="16" applyFont="1" applyFill="1" applyBorder="1" applyAlignment="1">
      <alignment horizontal="center" vertical="center" textRotation="255" wrapText="1"/>
      <protection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8" fillId="0" borderId="16" xfId="16" applyFont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3" fontId="21" fillId="0" borderId="3" xfId="17" applyNumberFormat="1" applyFont="1" applyFill="1" applyBorder="1" applyAlignment="1">
      <alignment horizontal="center" vertical="center"/>
      <protection/>
    </xf>
    <xf numFmtId="183" fontId="21" fillId="0" borderId="9" xfId="17" applyNumberFormat="1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horizontal="center" vertical="center" textRotation="255" wrapText="1"/>
    </xf>
    <xf numFmtId="177" fontId="10" fillId="0" borderId="1" xfId="16" applyNumberFormat="1" applyFont="1" applyFill="1" applyBorder="1" applyAlignment="1">
      <alignment horizontal="center" vertical="center"/>
      <protection/>
    </xf>
    <xf numFmtId="178" fontId="10" fillId="0" borderId="1" xfId="16" applyNumberFormat="1" applyFont="1" applyFill="1" applyBorder="1" applyAlignment="1">
      <alignment horizontal="center" vertical="center"/>
      <protection/>
    </xf>
    <xf numFmtId="0" fontId="10" fillId="0" borderId="3" xfId="16" applyFont="1" applyFill="1" applyBorder="1" applyAlignment="1">
      <alignment horizontal="center" vertical="center"/>
      <protection/>
    </xf>
    <xf numFmtId="0" fontId="10" fillId="0" borderId="9" xfId="16" applyFont="1" applyFill="1" applyBorder="1" applyAlignment="1">
      <alignment horizontal="center" vertical="center"/>
      <protection/>
    </xf>
    <xf numFmtId="189" fontId="10" fillId="0" borderId="3" xfId="16" applyNumberFormat="1" applyFont="1" applyFill="1" applyBorder="1" applyAlignment="1">
      <alignment horizontal="center" vertical="center"/>
      <protection/>
    </xf>
    <xf numFmtId="189" fontId="10" fillId="0" borderId="9" xfId="16" applyNumberFormat="1" applyFont="1" applyFill="1" applyBorder="1" applyAlignment="1">
      <alignment horizontal="center" vertical="center"/>
      <protection/>
    </xf>
    <xf numFmtId="179" fontId="10" fillId="0" borderId="1" xfId="16" applyNumberFormat="1" applyFont="1" applyFill="1" applyBorder="1" applyAlignment="1">
      <alignment horizontal="center" vertical="center"/>
      <protection/>
    </xf>
    <xf numFmtId="0" fontId="10" fillId="0" borderId="1" xfId="16" applyFont="1" applyFill="1" applyBorder="1" applyAlignment="1">
      <alignment horizontal="center" vertical="center" textRotation="255" wrapText="1"/>
      <protection/>
    </xf>
    <xf numFmtId="180" fontId="10" fillId="0" borderId="1" xfId="16" applyNumberFormat="1" applyFont="1" applyFill="1" applyBorder="1" applyAlignment="1">
      <alignment horizontal="center" vertical="center"/>
      <protection/>
    </xf>
    <xf numFmtId="181" fontId="10" fillId="0" borderId="1" xfId="16" applyNumberFormat="1" applyFont="1" applyFill="1" applyBorder="1" applyAlignment="1">
      <alignment horizontal="center" vertical="center"/>
      <protection/>
    </xf>
    <xf numFmtId="0" fontId="10" fillId="0" borderId="17" xfId="16" applyFont="1" applyFill="1" applyBorder="1" applyAlignment="1">
      <alignment horizontal="center" vertical="center"/>
      <protection/>
    </xf>
    <xf numFmtId="180" fontId="10" fillId="0" borderId="3" xfId="16" applyNumberFormat="1" applyFont="1" applyFill="1" applyBorder="1" applyAlignment="1">
      <alignment horizontal="center" vertical="center"/>
      <protection/>
    </xf>
    <xf numFmtId="180" fontId="10" fillId="0" borderId="9" xfId="16" applyNumberFormat="1" applyFont="1" applyFill="1" applyBorder="1" applyAlignment="1">
      <alignment horizontal="center" vertical="center"/>
      <protection/>
    </xf>
    <xf numFmtId="181" fontId="10" fillId="0" borderId="3" xfId="16" applyNumberFormat="1" applyFont="1" applyFill="1" applyBorder="1" applyAlignment="1">
      <alignment horizontal="center" vertical="center"/>
      <protection/>
    </xf>
    <xf numFmtId="181" fontId="10" fillId="0" borderId="9" xfId="16" applyNumberFormat="1" applyFont="1" applyFill="1" applyBorder="1" applyAlignment="1">
      <alignment horizontal="center" vertical="center"/>
      <protection/>
    </xf>
    <xf numFmtId="0" fontId="13" fillId="0" borderId="7" xfId="0" applyFont="1" applyFill="1" applyBorder="1" applyAlignment="1">
      <alignment vertical="center" textRotation="255" wrapText="1"/>
    </xf>
    <xf numFmtId="0" fontId="13" fillId="0" borderId="15" xfId="0" applyFont="1" applyFill="1" applyBorder="1" applyAlignment="1">
      <alignment vertical="center" textRotation="255" wrapText="1"/>
    </xf>
    <xf numFmtId="0" fontId="13" fillId="0" borderId="11" xfId="0" applyFont="1" applyFill="1" applyBorder="1" applyAlignment="1">
      <alignment vertical="center" textRotation="255" wrapText="1"/>
    </xf>
    <xf numFmtId="0" fontId="7" fillId="4" borderId="3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0" fillId="0" borderId="9" xfId="16" applyFont="1" applyFill="1" applyBorder="1" applyAlignment="1">
      <alignment horizontal="center" vertical="center" textRotation="255"/>
      <protection/>
    </xf>
    <xf numFmtId="176" fontId="10" fillId="0" borderId="1" xfId="16" applyNumberFormat="1" applyFont="1" applyFill="1" applyBorder="1" applyAlignment="1">
      <alignment horizontal="center" vertical="center"/>
      <protection/>
    </xf>
    <xf numFmtId="0" fontId="21" fillId="0" borderId="3" xfId="17" applyFont="1" applyFill="1" applyBorder="1" applyAlignment="1">
      <alignment horizontal="center" vertical="center"/>
      <protection/>
    </xf>
    <xf numFmtId="0" fontId="21" fillId="0" borderId="9" xfId="17" applyFont="1" applyFill="1" applyBorder="1" applyAlignment="1">
      <alignment horizontal="center" vertical="center"/>
      <protection/>
    </xf>
    <xf numFmtId="183" fontId="21" fillId="0" borderId="1" xfId="0" applyNumberFormat="1" applyFont="1" applyFill="1" applyBorder="1" applyAlignment="1">
      <alignment horizontal="center" vertical="center"/>
    </xf>
    <xf numFmtId="0" fontId="12" fillId="0" borderId="15" xfId="16" applyFont="1" applyFill="1" applyBorder="1" applyAlignment="1">
      <alignment horizontal="center" vertical="center" textRotation="255" wrapText="1"/>
      <protection/>
    </xf>
    <xf numFmtId="0" fontId="12" fillId="0" borderId="4" xfId="16" applyFont="1" applyFill="1" applyBorder="1" applyAlignment="1">
      <alignment horizontal="center" vertical="center" textRotation="255" wrapText="1"/>
      <protection/>
    </xf>
    <xf numFmtId="0" fontId="12" fillId="0" borderId="18" xfId="16" applyFont="1" applyFill="1" applyBorder="1" applyAlignment="1">
      <alignment horizontal="center" vertical="center" textRotation="255" wrapText="1"/>
      <protection/>
    </xf>
    <xf numFmtId="190" fontId="15" fillId="0" borderId="1" xfId="16" applyNumberFormat="1" applyFont="1" applyFill="1" applyBorder="1" applyAlignment="1">
      <alignment horizontal="center" vertical="center"/>
      <protection/>
    </xf>
    <xf numFmtId="190" fontId="21" fillId="0" borderId="3" xfId="16" applyNumberFormat="1" applyFont="1" applyFill="1" applyBorder="1" applyAlignment="1">
      <alignment horizontal="center" vertical="center"/>
      <protection/>
    </xf>
    <xf numFmtId="190" fontId="21" fillId="0" borderId="9" xfId="16" applyNumberFormat="1" applyFont="1" applyFill="1" applyBorder="1" applyAlignment="1">
      <alignment horizontal="center" vertical="center"/>
      <protection/>
    </xf>
  </cellXfs>
  <cellStyles count="11">
    <cellStyle name="Normal" xfId="0"/>
    <cellStyle name="一般_99-11下4.12" xfId="15"/>
    <cellStyle name="一般_99-1上" xfId="16"/>
    <cellStyle name="一般_99-9下3.24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75" zoomScaleNormal="75" workbookViewId="0" topLeftCell="A4">
      <selection activeCell="A4" sqref="A4"/>
    </sheetView>
  </sheetViews>
  <sheetFormatPr defaultColWidth="9.00390625" defaultRowHeight="22.5" customHeight="1"/>
  <cols>
    <col min="1" max="1" width="32.50390625" style="1" customWidth="1"/>
    <col min="2" max="2" width="5.125" style="84" customWidth="1"/>
    <col min="3" max="3" width="15.625" style="86" customWidth="1"/>
    <col min="4" max="4" width="9.625" style="86" hidden="1" customWidth="1"/>
    <col min="5" max="5" width="11.625" style="86" customWidth="1"/>
    <col min="6" max="6" width="10.625" style="86" hidden="1" customWidth="1"/>
    <col min="7" max="7" width="8.625" style="86" hidden="1" customWidth="1"/>
    <col min="8" max="8" width="5.125" style="84" customWidth="1"/>
    <col min="9" max="9" width="15.625" style="86" customWidth="1"/>
    <col min="10" max="10" width="9.625" style="86" hidden="1" customWidth="1"/>
    <col min="11" max="11" width="11.625" style="86" customWidth="1"/>
    <col min="12" max="12" width="10.625" style="86" hidden="1" customWidth="1"/>
    <col min="13" max="13" width="8.625" style="86" hidden="1" customWidth="1"/>
    <col min="14" max="14" width="5.50390625" style="84" customWidth="1"/>
    <col min="15" max="15" width="15.625" style="86" customWidth="1"/>
    <col min="16" max="16" width="9.625" style="86" hidden="1" customWidth="1"/>
    <col min="17" max="17" width="11.625" style="86" customWidth="1"/>
    <col min="18" max="18" width="10.625" style="86" hidden="1" customWidth="1"/>
    <col min="19" max="19" width="8.625" style="86" hidden="1" customWidth="1"/>
    <col min="20" max="20" width="5.125" style="84" customWidth="1"/>
    <col min="21" max="21" width="16.75390625" style="86" customWidth="1"/>
    <col min="22" max="22" width="9.625" style="86" hidden="1" customWidth="1"/>
    <col min="23" max="23" width="11.625" style="86" customWidth="1"/>
    <col min="24" max="24" width="10.625" style="86" hidden="1" customWidth="1"/>
    <col min="25" max="25" width="8.625" style="86" hidden="1" customWidth="1"/>
    <col min="26" max="26" width="5.125" style="84" customWidth="1"/>
    <col min="27" max="27" width="15.625" style="86" customWidth="1"/>
    <col min="28" max="28" width="9.625" style="86" hidden="1" customWidth="1"/>
    <col min="29" max="29" width="11.625" style="86" customWidth="1"/>
    <col min="30" max="30" width="10.625" style="86" hidden="1" customWidth="1"/>
    <col min="31" max="31" width="8.625" style="86" hidden="1" customWidth="1"/>
    <col min="32" max="32" width="6.125" style="86" hidden="1" customWidth="1"/>
    <col min="33" max="16384" width="6.125" style="86" customWidth="1"/>
  </cols>
  <sheetData>
    <row r="1" spans="3:32" s="1" customFormat="1" ht="22.5" customHeight="1">
      <c r="C1" s="107" t="s">
        <v>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3:32" s="1" customFormat="1" ht="22.5" customHeight="1">
      <c r="C2" s="107" t="s">
        <v>1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2:32" s="1" customFormat="1" ht="22.5" customHeight="1">
      <c r="B3" s="111" t="s">
        <v>2</v>
      </c>
      <c r="C3" s="3" t="s">
        <v>3</v>
      </c>
      <c r="D3" s="3" t="s">
        <v>4</v>
      </c>
      <c r="E3" s="3" t="s">
        <v>5</v>
      </c>
      <c r="F3" s="3"/>
      <c r="G3" s="3"/>
      <c r="H3" s="114" t="s">
        <v>6</v>
      </c>
      <c r="I3" s="114"/>
      <c r="J3" s="115"/>
      <c r="K3" s="9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 s="1" customFormat="1" ht="22.5" customHeight="1">
      <c r="B4" s="112"/>
      <c r="C4" s="3" t="s">
        <v>7</v>
      </c>
      <c r="D4" s="4" t="s">
        <v>8</v>
      </c>
      <c r="E4" s="4"/>
      <c r="F4" s="3"/>
      <c r="G4" s="3"/>
      <c r="H4" s="88">
        <v>509</v>
      </c>
      <c r="I4" s="110"/>
      <c r="J4" s="96"/>
      <c r="K4" s="9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 s="1" customFormat="1" ht="22.5" customHeight="1">
      <c r="B5" s="112"/>
      <c r="C5" s="3" t="s">
        <v>9</v>
      </c>
      <c r="D5" s="4">
        <v>5</v>
      </c>
      <c r="E5" s="4"/>
      <c r="F5" s="3"/>
      <c r="G5" s="3"/>
      <c r="H5" s="88">
        <v>5</v>
      </c>
      <c r="I5" s="110"/>
      <c r="J5" s="96"/>
      <c r="K5" s="9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s="1" customFormat="1" ht="22.5" customHeight="1">
      <c r="B6" s="113"/>
      <c r="C6" s="3" t="s">
        <v>10</v>
      </c>
      <c r="D6" s="4">
        <f>SUM(D4:D5)</f>
        <v>5</v>
      </c>
      <c r="E6" s="4">
        <f>SUM(E4:E5)</f>
        <v>0</v>
      </c>
      <c r="F6" s="3"/>
      <c r="G6" s="3"/>
      <c r="H6" s="88">
        <f>SUM(H4:I5)</f>
        <v>514</v>
      </c>
      <c r="I6" s="110"/>
      <c r="J6" s="96"/>
      <c r="K6" s="9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4:33" s="1" customFormat="1" ht="22.5" customHeight="1">
      <c r="D7" s="6"/>
      <c r="E7" s="7"/>
      <c r="F7" s="5"/>
      <c r="G7" s="5"/>
      <c r="H7" s="7"/>
      <c r="I7" s="7"/>
      <c r="J7" s="5"/>
      <c r="K7" s="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1" s="8" customFormat="1" ht="30.75" customHeight="1" thickBot="1">
      <c r="A8" s="1"/>
      <c r="B8" s="109" t="s">
        <v>11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1:33" s="13" customFormat="1" ht="22.5" customHeight="1" thickTop="1">
      <c r="A9" s="9" t="s">
        <v>12</v>
      </c>
      <c r="B9" s="92" t="s">
        <v>13</v>
      </c>
      <c r="C9" s="141">
        <v>40426</v>
      </c>
      <c r="D9" s="141"/>
      <c r="E9" s="141"/>
      <c r="F9" s="141"/>
      <c r="G9" s="91" t="s">
        <v>14</v>
      </c>
      <c r="H9" s="92" t="s">
        <v>13</v>
      </c>
      <c r="I9" s="119">
        <f>C9+1</f>
        <v>40427</v>
      </c>
      <c r="J9" s="119"/>
      <c r="K9" s="119"/>
      <c r="L9" s="119"/>
      <c r="M9" s="91" t="s">
        <v>14</v>
      </c>
      <c r="N9" s="92" t="s">
        <v>13</v>
      </c>
      <c r="O9" s="120">
        <f>I9+1</f>
        <v>40428</v>
      </c>
      <c r="P9" s="120"/>
      <c r="Q9" s="120"/>
      <c r="R9" s="120"/>
      <c r="S9" s="91" t="s">
        <v>14</v>
      </c>
      <c r="T9" s="92" t="s">
        <v>13</v>
      </c>
      <c r="U9" s="125">
        <f>O9+1</f>
        <v>40429</v>
      </c>
      <c r="V9" s="125"/>
      <c r="W9" s="125"/>
      <c r="X9" s="125"/>
      <c r="Y9" s="91" t="s">
        <v>14</v>
      </c>
      <c r="Z9" s="92" t="s">
        <v>13</v>
      </c>
      <c r="AA9" s="93">
        <f>U9+1</f>
        <v>40430</v>
      </c>
      <c r="AB9" s="93"/>
      <c r="AC9" s="93"/>
      <c r="AD9" s="93"/>
      <c r="AE9" s="91" t="s">
        <v>14</v>
      </c>
      <c r="AF9" s="11"/>
      <c r="AG9" s="12"/>
    </row>
    <row r="10" spans="1:33" s="13" customFormat="1" ht="22.5" customHeight="1">
      <c r="A10" s="14"/>
      <c r="B10" s="92"/>
      <c r="C10" s="10" t="s">
        <v>15</v>
      </c>
      <c r="D10" s="10"/>
      <c r="E10" s="94">
        <v>514</v>
      </c>
      <c r="F10" s="95"/>
      <c r="G10" s="91"/>
      <c r="H10" s="92"/>
      <c r="I10" s="10" t="s">
        <v>15</v>
      </c>
      <c r="J10" s="10"/>
      <c r="K10" s="94">
        <v>514</v>
      </c>
      <c r="L10" s="95"/>
      <c r="M10" s="91"/>
      <c r="N10" s="92"/>
      <c r="O10" s="10" t="s">
        <v>15</v>
      </c>
      <c r="P10" s="10"/>
      <c r="Q10" s="94">
        <v>514</v>
      </c>
      <c r="R10" s="95"/>
      <c r="S10" s="91"/>
      <c r="T10" s="92"/>
      <c r="U10" s="10" t="s">
        <v>15</v>
      </c>
      <c r="V10" s="10"/>
      <c r="W10" s="94">
        <v>514</v>
      </c>
      <c r="X10" s="95"/>
      <c r="Y10" s="91"/>
      <c r="Z10" s="92"/>
      <c r="AA10" s="10" t="s">
        <v>15</v>
      </c>
      <c r="AB10" s="10"/>
      <c r="AC10" s="94">
        <v>514</v>
      </c>
      <c r="AD10" s="95"/>
      <c r="AE10" s="91"/>
      <c r="AF10" s="15"/>
      <c r="AG10" s="12"/>
    </row>
    <row r="11" spans="1:33" s="13" customFormat="1" ht="22.5" customHeight="1">
      <c r="A11" s="16"/>
      <c r="B11" s="140"/>
      <c r="C11" s="10" t="s">
        <v>16</v>
      </c>
      <c r="D11" s="17" t="s">
        <v>17</v>
      </c>
      <c r="E11" s="18" t="s">
        <v>18</v>
      </c>
      <c r="F11" s="19" t="s">
        <v>19</v>
      </c>
      <c r="G11" s="91"/>
      <c r="H11" s="92"/>
      <c r="I11" s="10" t="s">
        <v>16</v>
      </c>
      <c r="J11" s="17" t="s">
        <v>17</v>
      </c>
      <c r="K11" s="18" t="s">
        <v>18</v>
      </c>
      <c r="L11" s="19" t="s">
        <v>19</v>
      </c>
      <c r="M11" s="91"/>
      <c r="N11" s="92"/>
      <c r="O11" s="10" t="s">
        <v>16</v>
      </c>
      <c r="P11" s="17" t="s">
        <v>17</v>
      </c>
      <c r="Q11" s="18" t="s">
        <v>18</v>
      </c>
      <c r="R11" s="19" t="s">
        <v>19</v>
      </c>
      <c r="S11" s="91"/>
      <c r="T11" s="92"/>
      <c r="U11" s="10" t="s">
        <v>16</v>
      </c>
      <c r="V11" s="17" t="s">
        <v>17</v>
      </c>
      <c r="W11" s="18" t="s">
        <v>18</v>
      </c>
      <c r="X11" s="19" t="s">
        <v>19</v>
      </c>
      <c r="Y11" s="91"/>
      <c r="Z11" s="92"/>
      <c r="AA11" s="10" t="s">
        <v>16</v>
      </c>
      <c r="AB11" s="17" t="s">
        <v>17</v>
      </c>
      <c r="AC11" s="18" t="s">
        <v>18</v>
      </c>
      <c r="AD11" s="19" t="s">
        <v>19</v>
      </c>
      <c r="AE11" s="91"/>
      <c r="AG11" s="12"/>
    </row>
    <row r="12" spans="1:33" s="29" customFormat="1" ht="22.5" customHeight="1">
      <c r="A12" s="20"/>
      <c r="B12" s="134" t="s">
        <v>20</v>
      </c>
      <c r="C12" s="21" t="s">
        <v>20</v>
      </c>
      <c r="D12" s="22">
        <v>2</v>
      </c>
      <c r="E12" s="23">
        <f>D12*$AC$10/1000</f>
        <v>1.028</v>
      </c>
      <c r="F12" s="24"/>
      <c r="G12" s="25">
        <f aca="true" t="shared" si="0" ref="G12:G46">F12*D12/1000</f>
        <v>0</v>
      </c>
      <c r="H12" s="104" t="s">
        <v>21</v>
      </c>
      <c r="I12" s="26"/>
      <c r="J12" s="25"/>
      <c r="K12" s="23"/>
      <c r="L12" s="24">
        <v>5.1</v>
      </c>
      <c r="M12" s="25">
        <f aca="true" t="shared" si="1" ref="M12:M46">L12*J12/1000</f>
        <v>0</v>
      </c>
      <c r="N12" s="118" t="s">
        <v>22</v>
      </c>
      <c r="O12" s="21" t="s">
        <v>23</v>
      </c>
      <c r="P12" s="22">
        <v>75</v>
      </c>
      <c r="Q12" s="23">
        <v>39</v>
      </c>
      <c r="R12" s="24">
        <v>150</v>
      </c>
      <c r="S12" s="25">
        <f aca="true" t="shared" si="2" ref="S12:S37">R12*P12/1000</f>
        <v>11.25</v>
      </c>
      <c r="T12" s="104" t="s">
        <v>21</v>
      </c>
      <c r="U12" s="26"/>
      <c r="V12" s="27"/>
      <c r="W12" s="23"/>
      <c r="X12" s="24">
        <v>70</v>
      </c>
      <c r="Y12" s="25">
        <f aca="true" t="shared" si="3" ref="Y12:Y46">X12*V12/1000</f>
        <v>0</v>
      </c>
      <c r="Z12" s="101" t="s">
        <v>24</v>
      </c>
      <c r="AA12" s="28" t="s">
        <v>25</v>
      </c>
      <c r="AB12" s="22">
        <v>3</v>
      </c>
      <c r="AC12" s="23">
        <f>AB12*$AC$10/1000</f>
        <v>1.542</v>
      </c>
      <c r="AD12" s="24">
        <v>103</v>
      </c>
      <c r="AE12" s="25">
        <f>AC12*AD12</f>
        <v>158.826</v>
      </c>
      <c r="AG12" s="30"/>
    </row>
    <row r="13" spans="1:33" s="29" customFormat="1" ht="22.5" customHeight="1">
      <c r="A13" s="20"/>
      <c r="B13" s="135"/>
      <c r="C13" s="21"/>
      <c r="D13" s="22"/>
      <c r="E13" s="25"/>
      <c r="F13" s="24"/>
      <c r="G13" s="25">
        <f t="shared" si="0"/>
        <v>0</v>
      </c>
      <c r="H13" s="105"/>
      <c r="I13" s="26"/>
      <c r="J13" s="25"/>
      <c r="K13" s="23"/>
      <c r="L13" s="24"/>
      <c r="M13" s="25">
        <f t="shared" si="1"/>
        <v>0</v>
      </c>
      <c r="N13" s="118"/>
      <c r="O13" s="21" t="s">
        <v>26</v>
      </c>
      <c r="P13" s="22">
        <v>30</v>
      </c>
      <c r="Q13" s="23">
        <v>16</v>
      </c>
      <c r="R13" s="24">
        <v>18</v>
      </c>
      <c r="S13" s="25">
        <f t="shared" si="2"/>
        <v>0.54</v>
      </c>
      <c r="T13" s="105"/>
      <c r="U13" s="31"/>
      <c r="V13" s="27"/>
      <c r="W13" s="23"/>
      <c r="X13" s="32">
        <v>83</v>
      </c>
      <c r="Y13" s="25">
        <f t="shared" si="3"/>
        <v>0</v>
      </c>
      <c r="Z13" s="102"/>
      <c r="AA13" s="28"/>
      <c r="AB13" s="22"/>
      <c r="AC13" s="23">
        <f>AB13*$AC$10/1000</f>
        <v>0</v>
      </c>
      <c r="AD13" s="24">
        <v>19</v>
      </c>
      <c r="AE13" s="25">
        <f>AC13*AD13</f>
        <v>0</v>
      </c>
      <c r="AG13" s="30"/>
    </row>
    <row r="14" spans="1:33" s="29" customFormat="1" ht="22.5" customHeight="1">
      <c r="A14" s="20"/>
      <c r="B14" s="136"/>
      <c r="C14" s="137" t="s">
        <v>27</v>
      </c>
      <c r="D14" s="138"/>
      <c r="E14" s="139"/>
      <c r="F14" s="24"/>
      <c r="G14" s="25">
        <f t="shared" si="0"/>
        <v>0</v>
      </c>
      <c r="H14" s="106"/>
      <c r="I14" s="26"/>
      <c r="J14" s="25"/>
      <c r="K14" s="23"/>
      <c r="L14" s="24">
        <v>4.8</v>
      </c>
      <c r="M14" s="25">
        <f t="shared" si="1"/>
        <v>0</v>
      </c>
      <c r="N14" s="118"/>
      <c r="O14" s="21" t="s">
        <v>28</v>
      </c>
      <c r="P14" s="22">
        <v>15</v>
      </c>
      <c r="Q14" s="23">
        <v>7.5</v>
      </c>
      <c r="R14" s="24">
        <v>100</v>
      </c>
      <c r="S14" s="25">
        <f t="shared" si="2"/>
        <v>1.5</v>
      </c>
      <c r="T14" s="106"/>
      <c r="U14" s="26"/>
      <c r="V14" s="27"/>
      <c r="W14" s="23"/>
      <c r="X14" s="24">
        <v>11</v>
      </c>
      <c r="Y14" s="25">
        <f t="shared" si="3"/>
        <v>0</v>
      </c>
      <c r="Z14" s="103"/>
      <c r="AA14" s="28"/>
      <c r="AB14" s="22"/>
      <c r="AC14" s="23"/>
      <c r="AD14" s="24">
        <v>28</v>
      </c>
      <c r="AE14" s="25">
        <f>AC14*AD14</f>
        <v>0</v>
      </c>
      <c r="AG14" s="30"/>
    </row>
    <row r="15" spans="1:33" s="29" customFormat="1" ht="22.5" customHeight="1">
      <c r="A15" s="20"/>
      <c r="B15" s="99" t="s">
        <v>29</v>
      </c>
      <c r="C15" s="21" t="s">
        <v>30</v>
      </c>
      <c r="D15" s="22">
        <v>55</v>
      </c>
      <c r="E15" s="89">
        <v>25</v>
      </c>
      <c r="F15" s="24"/>
      <c r="G15" s="25">
        <f t="shared" si="0"/>
        <v>0</v>
      </c>
      <c r="H15" s="145" t="s">
        <v>113</v>
      </c>
      <c r="I15" s="34" t="s">
        <v>114</v>
      </c>
      <c r="J15" s="35">
        <v>1</v>
      </c>
      <c r="K15" s="36">
        <f>K10</f>
        <v>514</v>
      </c>
      <c r="L15" s="24"/>
      <c r="M15" s="25">
        <f t="shared" si="1"/>
        <v>0</v>
      </c>
      <c r="N15" s="118"/>
      <c r="O15" s="21" t="s">
        <v>31</v>
      </c>
      <c r="P15" s="22">
        <v>5</v>
      </c>
      <c r="Q15" s="23">
        <v>2.5</v>
      </c>
      <c r="R15" s="24">
        <v>31</v>
      </c>
      <c r="S15" s="25">
        <f t="shared" si="2"/>
        <v>0.155</v>
      </c>
      <c r="T15" s="99" t="s">
        <v>32</v>
      </c>
      <c r="U15" s="37" t="s">
        <v>33</v>
      </c>
      <c r="V15" s="38">
        <v>75</v>
      </c>
      <c r="W15" s="23">
        <v>39</v>
      </c>
      <c r="X15" s="24">
        <v>34</v>
      </c>
      <c r="Y15" s="25">
        <f t="shared" si="3"/>
        <v>2.55</v>
      </c>
      <c r="Z15" s="99" t="s">
        <v>34</v>
      </c>
      <c r="AA15" s="28" t="s">
        <v>35</v>
      </c>
      <c r="AB15" s="22">
        <v>42</v>
      </c>
      <c r="AC15" s="23">
        <v>22</v>
      </c>
      <c r="AD15" s="24">
        <v>34</v>
      </c>
      <c r="AE15" s="25">
        <f>AC15*AD15*90/1000</f>
        <v>67.32</v>
      </c>
      <c r="AG15" s="30"/>
    </row>
    <row r="16" spans="1:33" s="29" customFormat="1" ht="22.5" customHeight="1" thickBot="1">
      <c r="A16" s="20"/>
      <c r="B16" s="99"/>
      <c r="C16" s="21" t="s">
        <v>36</v>
      </c>
      <c r="D16" s="22">
        <v>15</v>
      </c>
      <c r="E16" s="89">
        <f>D16*$AC$10/1000</f>
        <v>7.71</v>
      </c>
      <c r="F16" s="24"/>
      <c r="G16" s="25">
        <f t="shared" si="0"/>
        <v>0</v>
      </c>
      <c r="H16" s="145"/>
      <c r="I16" s="34"/>
      <c r="J16" s="35"/>
      <c r="K16" s="33"/>
      <c r="L16" s="39"/>
      <c r="M16" s="25">
        <f t="shared" si="1"/>
        <v>0</v>
      </c>
      <c r="N16" s="118"/>
      <c r="O16" s="21" t="s">
        <v>37</v>
      </c>
      <c r="P16" s="22">
        <v>1</v>
      </c>
      <c r="Q16" s="23">
        <f>P16*$AC$10/1000</f>
        <v>0.514</v>
      </c>
      <c r="R16" s="24">
        <v>46.7</v>
      </c>
      <c r="S16" s="25">
        <f t="shared" si="2"/>
        <v>0.046700000000000005</v>
      </c>
      <c r="T16" s="99"/>
      <c r="U16" s="40" t="s">
        <v>38</v>
      </c>
      <c r="V16" s="38">
        <v>5</v>
      </c>
      <c r="W16" s="23">
        <v>2.5</v>
      </c>
      <c r="X16" s="24"/>
      <c r="Y16" s="25">
        <f t="shared" si="3"/>
        <v>0</v>
      </c>
      <c r="Z16" s="99"/>
      <c r="AA16" s="28" t="s">
        <v>39</v>
      </c>
      <c r="AB16" s="22">
        <v>30</v>
      </c>
      <c r="AC16" s="23">
        <v>16</v>
      </c>
      <c r="AD16" s="24"/>
      <c r="AE16" s="25">
        <f aca="true" t="shared" si="4" ref="AE16:AE46">AC16*AD16</f>
        <v>0</v>
      </c>
      <c r="AG16" s="30"/>
    </row>
    <row r="17" spans="1:33" s="29" customFormat="1" ht="22.5" customHeight="1">
      <c r="A17" s="20"/>
      <c r="B17" s="99"/>
      <c r="C17" s="21" t="s">
        <v>40</v>
      </c>
      <c r="D17" s="22">
        <v>8</v>
      </c>
      <c r="E17" s="89">
        <f>D17*$AC$10/1000</f>
        <v>4.112</v>
      </c>
      <c r="F17" s="24"/>
      <c r="G17" s="25">
        <f t="shared" si="0"/>
        <v>0</v>
      </c>
      <c r="H17" s="146"/>
      <c r="I17" s="34"/>
      <c r="J17" s="35"/>
      <c r="K17" s="33"/>
      <c r="L17" s="41"/>
      <c r="M17" s="42">
        <f t="shared" si="1"/>
        <v>0</v>
      </c>
      <c r="N17" s="118"/>
      <c r="O17" s="21" t="s">
        <v>41</v>
      </c>
      <c r="P17" s="22">
        <v>1</v>
      </c>
      <c r="Q17" s="23">
        <f>P17*$AC$10/1000</f>
        <v>0.514</v>
      </c>
      <c r="R17" s="24">
        <v>27</v>
      </c>
      <c r="S17" s="25">
        <f t="shared" si="2"/>
        <v>0.027</v>
      </c>
      <c r="T17" s="99"/>
      <c r="U17" s="40" t="s">
        <v>42</v>
      </c>
      <c r="V17" s="22">
        <v>5</v>
      </c>
      <c r="W17" s="23">
        <v>2.5</v>
      </c>
      <c r="X17" s="24"/>
      <c r="Y17" s="25">
        <f t="shared" si="3"/>
        <v>0</v>
      </c>
      <c r="Z17" s="99"/>
      <c r="AA17" s="28" t="s">
        <v>43</v>
      </c>
      <c r="AB17" s="22">
        <v>10</v>
      </c>
      <c r="AC17" s="23">
        <v>6</v>
      </c>
      <c r="AD17" s="24"/>
      <c r="AE17" s="25">
        <f t="shared" si="4"/>
        <v>0</v>
      </c>
      <c r="AG17" s="30"/>
    </row>
    <row r="18" spans="1:33" s="29" customFormat="1" ht="22.5" customHeight="1">
      <c r="A18" s="16"/>
      <c r="B18" s="99"/>
      <c r="C18" s="21" t="s">
        <v>44</v>
      </c>
      <c r="D18" s="22">
        <v>15</v>
      </c>
      <c r="E18" s="89">
        <f>D18*$AC$10/1000</f>
        <v>7.71</v>
      </c>
      <c r="F18" s="24"/>
      <c r="G18" s="25">
        <f t="shared" si="0"/>
        <v>0</v>
      </c>
      <c r="H18" s="146"/>
      <c r="I18" s="34"/>
      <c r="J18" s="35"/>
      <c r="K18" s="33"/>
      <c r="L18" s="43"/>
      <c r="M18" s="42">
        <f t="shared" si="1"/>
        <v>0</v>
      </c>
      <c r="N18" s="118"/>
      <c r="O18" s="21" t="s">
        <v>45</v>
      </c>
      <c r="P18" s="22">
        <v>5</v>
      </c>
      <c r="Q18" s="23">
        <v>2.5</v>
      </c>
      <c r="R18" s="24"/>
      <c r="S18" s="25">
        <f t="shared" si="2"/>
        <v>0</v>
      </c>
      <c r="T18" s="99"/>
      <c r="U18" s="21" t="s">
        <v>46</v>
      </c>
      <c r="V18" s="22">
        <v>1</v>
      </c>
      <c r="W18" s="23">
        <f>V18*$AC$10/1000</f>
        <v>0.514</v>
      </c>
      <c r="X18" s="24"/>
      <c r="Y18" s="25">
        <f t="shared" si="3"/>
        <v>0</v>
      </c>
      <c r="Z18" s="99"/>
      <c r="AA18" s="44" t="s">
        <v>47</v>
      </c>
      <c r="AB18" s="22"/>
      <c r="AC18" s="23"/>
      <c r="AD18" s="24"/>
      <c r="AE18" s="25">
        <f t="shared" si="4"/>
        <v>0</v>
      </c>
      <c r="AG18" s="30"/>
    </row>
    <row r="19" spans="1:33" s="29" customFormat="1" ht="22.5" customHeight="1">
      <c r="A19" s="16"/>
      <c r="B19" s="99"/>
      <c r="C19" s="21"/>
      <c r="D19" s="22"/>
      <c r="E19" s="23"/>
      <c r="F19" s="24"/>
      <c r="G19" s="25">
        <f t="shared" si="0"/>
        <v>0</v>
      </c>
      <c r="H19" s="146"/>
      <c r="I19" s="34"/>
      <c r="J19" s="35"/>
      <c r="K19" s="33"/>
      <c r="L19" s="43"/>
      <c r="M19" s="42">
        <f t="shared" si="1"/>
        <v>0</v>
      </c>
      <c r="N19" s="118"/>
      <c r="O19" s="21"/>
      <c r="P19" s="22"/>
      <c r="Q19" s="23"/>
      <c r="R19" s="24"/>
      <c r="S19" s="25">
        <f t="shared" si="2"/>
        <v>0</v>
      </c>
      <c r="T19" s="99"/>
      <c r="U19" s="21" t="s">
        <v>115</v>
      </c>
      <c r="V19" s="22"/>
      <c r="W19" s="23">
        <v>2</v>
      </c>
      <c r="X19" s="24"/>
      <c r="Y19" s="25">
        <f t="shared" si="3"/>
        <v>0</v>
      </c>
      <c r="Z19" s="99"/>
      <c r="AA19" s="28" t="s">
        <v>115</v>
      </c>
      <c r="AB19" s="22"/>
      <c r="AC19" s="25">
        <v>2</v>
      </c>
      <c r="AD19" s="24"/>
      <c r="AE19" s="25">
        <f t="shared" si="4"/>
        <v>0</v>
      </c>
      <c r="AG19" s="30"/>
    </row>
    <row r="20" spans="1:33" s="29" customFormat="1" ht="22.5" customHeight="1">
      <c r="A20" s="16"/>
      <c r="B20" s="99"/>
      <c r="C20" s="21"/>
      <c r="D20" s="22"/>
      <c r="E20" s="23"/>
      <c r="F20" s="24"/>
      <c r="G20" s="25">
        <f t="shared" si="0"/>
        <v>0</v>
      </c>
      <c r="H20" s="146"/>
      <c r="I20" s="45"/>
      <c r="J20" s="27"/>
      <c r="K20" s="46"/>
      <c r="L20" s="47"/>
      <c r="M20" s="42">
        <f t="shared" si="1"/>
        <v>0</v>
      </c>
      <c r="N20" s="118"/>
      <c r="O20" s="21"/>
      <c r="P20" s="22"/>
      <c r="Q20" s="23"/>
      <c r="R20" s="24"/>
      <c r="S20" s="25">
        <f t="shared" si="2"/>
        <v>0</v>
      </c>
      <c r="T20" s="99"/>
      <c r="U20" s="22"/>
      <c r="V20" s="22"/>
      <c r="W20" s="25"/>
      <c r="X20" s="24"/>
      <c r="Y20" s="25">
        <f t="shared" si="3"/>
        <v>0</v>
      </c>
      <c r="Z20" s="99"/>
      <c r="AA20" s="28"/>
      <c r="AB20" s="22"/>
      <c r="AC20" s="25"/>
      <c r="AD20" s="24"/>
      <c r="AE20" s="25">
        <f t="shared" si="4"/>
        <v>0</v>
      </c>
      <c r="AG20" s="30"/>
    </row>
    <row r="21" spans="1:33" s="13" customFormat="1" ht="22.5" customHeight="1">
      <c r="A21" s="16"/>
      <c r="B21" s="100"/>
      <c r="C21" s="48"/>
      <c r="D21" s="48"/>
      <c r="E21" s="98"/>
      <c r="F21" s="98"/>
      <c r="G21" s="25">
        <f t="shared" si="0"/>
        <v>0</v>
      </c>
      <c r="H21" s="147"/>
      <c r="I21" s="49"/>
      <c r="J21" s="27"/>
      <c r="K21" s="148"/>
      <c r="L21" s="148"/>
      <c r="M21" s="42">
        <f t="shared" si="1"/>
        <v>0</v>
      </c>
      <c r="N21" s="118"/>
      <c r="O21" s="48"/>
      <c r="P21" s="48"/>
      <c r="Q21" s="98"/>
      <c r="R21" s="98"/>
      <c r="S21" s="25">
        <f t="shared" si="2"/>
        <v>0</v>
      </c>
      <c r="T21" s="100"/>
      <c r="U21" s="48"/>
      <c r="V21" s="48"/>
      <c r="W21" s="98"/>
      <c r="X21" s="98"/>
      <c r="Y21" s="25">
        <f t="shared" si="3"/>
        <v>0</v>
      </c>
      <c r="Z21" s="100"/>
      <c r="AA21" s="48"/>
      <c r="AB21" s="48"/>
      <c r="AC21" s="98"/>
      <c r="AD21" s="98"/>
      <c r="AE21" s="25">
        <f t="shared" si="4"/>
        <v>0</v>
      </c>
      <c r="AG21" s="12"/>
    </row>
    <row r="22" spans="1:33" s="29" customFormat="1" ht="22.5" customHeight="1">
      <c r="A22" s="50"/>
      <c r="B22" s="100" t="s">
        <v>48</v>
      </c>
      <c r="C22" s="21" t="s">
        <v>49</v>
      </c>
      <c r="D22" s="22">
        <v>40</v>
      </c>
      <c r="E22" s="23">
        <v>21</v>
      </c>
      <c r="F22" s="24"/>
      <c r="G22" s="25">
        <f t="shared" si="0"/>
        <v>0</v>
      </c>
      <c r="H22" s="100" t="s">
        <v>50</v>
      </c>
      <c r="I22" s="51" t="s">
        <v>51</v>
      </c>
      <c r="J22" s="52">
        <v>40</v>
      </c>
      <c r="K22" s="53">
        <v>21</v>
      </c>
      <c r="L22" s="54">
        <v>16</v>
      </c>
      <c r="M22" s="25">
        <f t="shared" si="1"/>
        <v>0.64</v>
      </c>
      <c r="N22" s="118" t="s">
        <v>52</v>
      </c>
      <c r="O22" s="21" t="s">
        <v>53</v>
      </c>
      <c r="P22" s="38">
        <v>20</v>
      </c>
      <c r="Q22" s="23">
        <v>10</v>
      </c>
      <c r="R22" s="24">
        <v>25</v>
      </c>
      <c r="S22" s="25">
        <f t="shared" si="2"/>
        <v>0.5</v>
      </c>
      <c r="T22" s="100" t="s">
        <v>54</v>
      </c>
      <c r="U22" s="21" t="s">
        <v>55</v>
      </c>
      <c r="V22" s="22">
        <v>70</v>
      </c>
      <c r="W22" s="23">
        <f>V22*$AC$10/1000</f>
        <v>35.98</v>
      </c>
      <c r="X22" s="24">
        <v>21</v>
      </c>
      <c r="Y22" s="25">
        <f t="shared" si="3"/>
        <v>1.47</v>
      </c>
      <c r="Z22" s="100" t="s">
        <v>56</v>
      </c>
      <c r="AA22" s="55" t="s">
        <v>40</v>
      </c>
      <c r="AB22" s="22">
        <v>3</v>
      </c>
      <c r="AC22" s="23">
        <f>AB22*$AC$10/1000</f>
        <v>1.542</v>
      </c>
      <c r="AD22" s="24">
        <v>18</v>
      </c>
      <c r="AE22" s="25">
        <f t="shared" si="4"/>
        <v>27.756</v>
      </c>
      <c r="AG22" s="30"/>
    </row>
    <row r="23" spans="1:33" s="29" customFormat="1" ht="22.5" customHeight="1">
      <c r="A23" s="16"/>
      <c r="B23" s="118"/>
      <c r="C23" s="21" t="s">
        <v>57</v>
      </c>
      <c r="D23" s="22">
        <v>10</v>
      </c>
      <c r="E23" s="23">
        <v>5</v>
      </c>
      <c r="F23" s="24"/>
      <c r="G23" s="25">
        <f t="shared" si="0"/>
        <v>0</v>
      </c>
      <c r="H23" s="118"/>
      <c r="I23" s="34" t="s">
        <v>31</v>
      </c>
      <c r="J23" s="35">
        <v>5</v>
      </c>
      <c r="K23" s="53">
        <v>2.5</v>
      </c>
      <c r="L23" s="24">
        <v>90</v>
      </c>
      <c r="M23" s="25">
        <f t="shared" si="1"/>
        <v>0.45</v>
      </c>
      <c r="N23" s="118"/>
      <c r="O23" s="40" t="s">
        <v>58</v>
      </c>
      <c r="P23" s="38">
        <v>20</v>
      </c>
      <c r="Q23" s="23">
        <v>11</v>
      </c>
      <c r="R23" s="32">
        <v>103</v>
      </c>
      <c r="S23" s="25">
        <f t="shared" si="2"/>
        <v>2.06</v>
      </c>
      <c r="T23" s="118"/>
      <c r="U23" s="37" t="s">
        <v>59</v>
      </c>
      <c r="V23" s="22">
        <v>10</v>
      </c>
      <c r="W23" s="23">
        <v>5</v>
      </c>
      <c r="X23" s="24">
        <v>50</v>
      </c>
      <c r="Y23" s="25">
        <f t="shared" si="3"/>
        <v>0.5</v>
      </c>
      <c r="Z23" s="118"/>
      <c r="AA23" s="21" t="s">
        <v>60</v>
      </c>
      <c r="AB23" s="22">
        <v>42</v>
      </c>
      <c r="AC23" s="90">
        <f>AB23*$AC$10/1000</f>
        <v>21.588</v>
      </c>
      <c r="AD23" s="24">
        <v>55</v>
      </c>
      <c r="AE23" s="25">
        <f t="shared" si="4"/>
        <v>1187.3400000000001</v>
      </c>
      <c r="AG23" s="30"/>
    </row>
    <row r="24" spans="1:33" s="29" customFormat="1" ht="22.5" customHeight="1">
      <c r="A24" s="16"/>
      <c r="B24" s="118"/>
      <c r="C24" s="21" t="s">
        <v>61</v>
      </c>
      <c r="D24" s="22">
        <v>20</v>
      </c>
      <c r="E24" s="23">
        <v>11</v>
      </c>
      <c r="F24" s="24"/>
      <c r="G24" s="25">
        <f t="shared" si="0"/>
        <v>0</v>
      </c>
      <c r="H24" s="118"/>
      <c r="I24" s="34" t="s">
        <v>45</v>
      </c>
      <c r="J24" s="35">
        <v>8</v>
      </c>
      <c r="K24" s="53">
        <v>4</v>
      </c>
      <c r="L24" s="24">
        <v>34</v>
      </c>
      <c r="M24" s="25">
        <f t="shared" si="1"/>
        <v>0.272</v>
      </c>
      <c r="N24" s="118"/>
      <c r="O24" s="55" t="s">
        <v>62</v>
      </c>
      <c r="P24" s="38">
        <v>20</v>
      </c>
      <c r="Q24" s="23">
        <v>11</v>
      </c>
      <c r="R24" s="24"/>
      <c r="S24" s="25">
        <f t="shared" si="2"/>
        <v>0</v>
      </c>
      <c r="T24" s="118"/>
      <c r="U24" s="21" t="s">
        <v>63</v>
      </c>
      <c r="V24" s="22">
        <v>15</v>
      </c>
      <c r="W24" s="23">
        <v>8</v>
      </c>
      <c r="X24" s="24">
        <v>14</v>
      </c>
      <c r="Y24" s="25">
        <f t="shared" si="3"/>
        <v>0.21</v>
      </c>
      <c r="Z24" s="118"/>
      <c r="AA24" s="21"/>
      <c r="AB24" s="22"/>
      <c r="AC24" s="23"/>
      <c r="AD24" s="24">
        <v>125</v>
      </c>
      <c r="AE24" s="25">
        <f t="shared" si="4"/>
        <v>0</v>
      </c>
      <c r="AG24" s="30"/>
    </row>
    <row r="25" spans="1:33" s="29" customFormat="1" ht="22.5" customHeight="1">
      <c r="A25" s="16"/>
      <c r="B25" s="118"/>
      <c r="C25" s="21" t="s">
        <v>28</v>
      </c>
      <c r="D25" s="22">
        <v>5</v>
      </c>
      <c r="E25" s="23">
        <v>2.5</v>
      </c>
      <c r="F25" s="24"/>
      <c r="G25" s="25">
        <f t="shared" si="0"/>
        <v>0</v>
      </c>
      <c r="H25" s="118"/>
      <c r="I25" s="34" t="s">
        <v>63</v>
      </c>
      <c r="J25" s="35">
        <v>10</v>
      </c>
      <c r="K25" s="53">
        <v>5</v>
      </c>
      <c r="L25" s="24">
        <v>14</v>
      </c>
      <c r="M25" s="25">
        <f t="shared" si="1"/>
        <v>0.14</v>
      </c>
      <c r="N25" s="118"/>
      <c r="O25" s="21" t="s">
        <v>64</v>
      </c>
      <c r="P25" s="38">
        <v>15</v>
      </c>
      <c r="Q25" s="23">
        <v>8</v>
      </c>
      <c r="R25" s="24"/>
      <c r="S25" s="25">
        <f t="shared" si="2"/>
        <v>0</v>
      </c>
      <c r="T25" s="118"/>
      <c r="U25" s="21" t="s">
        <v>65</v>
      </c>
      <c r="V25" s="22">
        <v>0.5</v>
      </c>
      <c r="W25" s="23">
        <f>V25*$AC$10/1000</f>
        <v>0.257</v>
      </c>
      <c r="X25" s="24">
        <v>120</v>
      </c>
      <c r="Y25" s="25">
        <f t="shared" si="3"/>
        <v>0.06</v>
      </c>
      <c r="Z25" s="118"/>
      <c r="AA25" s="21"/>
      <c r="AB25" s="22"/>
      <c r="AC25" s="23"/>
      <c r="AD25" s="24">
        <v>530</v>
      </c>
      <c r="AE25" s="25">
        <f t="shared" si="4"/>
        <v>0</v>
      </c>
      <c r="AG25" s="30"/>
    </row>
    <row r="26" spans="1:33" s="29" customFormat="1" ht="22.5" customHeight="1">
      <c r="A26" s="16"/>
      <c r="B26" s="118"/>
      <c r="C26" s="21" t="s">
        <v>66</v>
      </c>
      <c r="D26" s="22">
        <v>2</v>
      </c>
      <c r="E26" s="23">
        <f>D26*$AC$10/1000</f>
        <v>1.028</v>
      </c>
      <c r="F26" s="24"/>
      <c r="G26" s="25">
        <f t="shared" si="0"/>
        <v>0</v>
      </c>
      <c r="H26" s="118"/>
      <c r="I26" s="34" t="s">
        <v>67</v>
      </c>
      <c r="J26" s="35">
        <v>3</v>
      </c>
      <c r="K26" s="53">
        <f>J26*$AC$10/1000</f>
        <v>1.542</v>
      </c>
      <c r="L26" s="24">
        <v>34</v>
      </c>
      <c r="M26" s="25">
        <f t="shared" si="1"/>
        <v>0.102</v>
      </c>
      <c r="N26" s="118"/>
      <c r="O26" s="21" t="s">
        <v>68</v>
      </c>
      <c r="P26" s="22">
        <v>1</v>
      </c>
      <c r="Q26" s="23">
        <f>P26*$AC$10/1000</f>
        <v>0.514</v>
      </c>
      <c r="R26" s="24"/>
      <c r="S26" s="25">
        <f t="shared" si="2"/>
        <v>0</v>
      </c>
      <c r="T26" s="118"/>
      <c r="U26" s="21" t="s">
        <v>69</v>
      </c>
      <c r="V26" s="22">
        <v>1</v>
      </c>
      <c r="W26" s="23">
        <f>V26*$AC$10/1000</f>
        <v>0.514</v>
      </c>
      <c r="X26" s="24"/>
      <c r="Y26" s="25">
        <f t="shared" si="3"/>
        <v>0</v>
      </c>
      <c r="Z26" s="118"/>
      <c r="AA26" s="21"/>
      <c r="AB26" s="22"/>
      <c r="AC26" s="23"/>
      <c r="AD26" s="24"/>
      <c r="AE26" s="25">
        <f t="shared" si="4"/>
        <v>0</v>
      </c>
      <c r="AG26" s="30"/>
    </row>
    <row r="27" spans="1:33" s="29" customFormat="1" ht="22.5" customHeight="1">
      <c r="A27" s="16"/>
      <c r="B27" s="118"/>
      <c r="C27" s="21" t="s">
        <v>70</v>
      </c>
      <c r="D27" s="22">
        <v>2</v>
      </c>
      <c r="E27" s="23">
        <f>D27*$AC$10/1000</f>
        <v>1.028</v>
      </c>
      <c r="F27" s="24"/>
      <c r="G27" s="25">
        <f t="shared" si="0"/>
        <v>0</v>
      </c>
      <c r="H27" s="118"/>
      <c r="I27" s="56"/>
      <c r="J27" s="22"/>
      <c r="K27" s="23"/>
      <c r="L27" s="24"/>
      <c r="M27" s="25">
        <f t="shared" si="1"/>
        <v>0</v>
      </c>
      <c r="N27" s="118"/>
      <c r="O27" s="21"/>
      <c r="P27" s="22"/>
      <c r="Q27" s="25"/>
      <c r="R27" s="24"/>
      <c r="S27" s="25">
        <f t="shared" si="2"/>
        <v>0</v>
      </c>
      <c r="T27" s="118"/>
      <c r="U27" s="21"/>
      <c r="V27" s="22"/>
      <c r="W27" s="23"/>
      <c r="X27" s="24"/>
      <c r="Y27" s="25">
        <f t="shared" si="3"/>
        <v>0</v>
      </c>
      <c r="Z27" s="118"/>
      <c r="AA27" s="21"/>
      <c r="AB27" s="22"/>
      <c r="AC27" s="25"/>
      <c r="AD27" s="24"/>
      <c r="AE27" s="25">
        <f t="shared" si="4"/>
        <v>0</v>
      </c>
      <c r="AG27" s="30"/>
    </row>
    <row r="28" spans="1:33" s="29" customFormat="1" ht="22.5" customHeight="1">
      <c r="A28" s="16"/>
      <c r="B28" s="118"/>
      <c r="C28" s="21"/>
      <c r="D28" s="57"/>
      <c r="E28" s="25"/>
      <c r="F28" s="24"/>
      <c r="G28" s="25">
        <f t="shared" si="0"/>
        <v>0</v>
      </c>
      <c r="H28" s="118"/>
      <c r="I28" s="28"/>
      <c r="J28" s="22"/>
      <c r="K28" s="23"/>
      <c r="L28" s="24"/>
      <c r="M28" s="25">
        <f t="shared" si="1"/>
        <v>0</v>
      </c>
      <c r="N28" s="118"/>
      <c r="O28" s="21"/>
      <c r="P28" s="22"/>
      <c r="Q28" s="25"/>
      <c r="R28" s="24"/>
      <c r="S28" s="25">
        <f t="shared" si="2"/>
        <v>0</v>
      </c>
      <c r="T28" s="118"/>
      <c r="U28" s="21"/>
      <c r="V28" s="22"/>
      <c r="W28" s="25"/>
      <c r="X28" s="24"/>
      <c r="Y28" s="25">
        <f t="shared" si="3"/>
        <v>0</v>
      </c>
      <c r="Z28" s="118"/>
      <c r="AA28" s="22"/>
      <c r="AB28" s="22"/>
      <c r="AC28" s="25"/>
      <c r="AD28" s="24"/>
      <c r="AE28" s="25">
        <f t="shared" si="4"/>
        <v>0</v>
      </c>
      <c r="AG28" s="30"/>
    </row>
    <row r="29" spans="1:33" s="13" customFormat="1" ht="22.5" customHeight="1">
      <c r="A29" s="16"/>
      <c r="B29" s="118"/>
      <c r="C29" s="48"/>
      <c r="D29" s="48"/>
      <c r="E29" s="98"/>
      <c r="F29" s="98"/>
      <c r="G29" s="25">
        <f t="shared" si="0"/>
        <v>0</v>
      </c>
      <c r="H29" s="118"/>
      <c r="I29" s="48"/>
      <c r="J29" s="48"/>
      <c r="K29" s="149"/>
      <c r="L29" s="150"/>
      <c r="M29" s="25">
        <f t="shared" si="1"/>
        <v>0</v>
      </c>
      <c r="N29" s="118"/>
      <c r="O29" s="48"/>
      <c r="P29" s="48"/>
      <c r="Q29" s="98"/>
      <c r="R29" s="98"/>
      <c r="S29" s="25">
        <f t="shared" si="2"/>
        <v>0</v>
      </c>
      <c r="T29" s="118"/>
      <c r="U29" s="48"/>
      <c r="V29" s="48"/>
      <c r="W29" s="98"/>
      <c r="X29" s="98"/>
      <c r="Y29" s="25">
        <f t="shared" si="3"/>
        <v>0</v>
      </c>
      <c r="Z29" s="118"/>
      <c r="AA29" s="48"/>
      <c r="AB29" s="48"/>
      <c r="AC29" s="98"/>
      <c r="AD29" s="98"/>
      <c r="AE29" s="25">
        <f t="shared" si="4"/>
        <v>0</v>
      </c>
      <c r="AG29" s="12"/>
    </row>
    <row r="30" spans="1:33" s="29" customFormat="1" ht="22.5" customHeight="1">
      <c r="A30" s="50"/>
      <c r="B30" s="118" t="s">
        <v>71</v>
      </c>
      <c r="C30" s="28" t="s">
        <v>72</v>
      </c>
      <c r="D30" s="22">
        <v>75</v>
      </c>
      <c r="E30" s="23">
        <v>39</v>
      </c>
      <c r="F30" s="24"/>
      <c r="G30" s="25">
        <f t="shared" si="0"/>
        <v>0</v>
      </c>
      <c r="H30" s="118" t="s">
        <v>73</v>
      </c>
      <c r="I30" s="21" t="s">
        <v>74</v>
      </c>
      <c r="J30" s="22">
        <v>70</v>
      </c>
      <c r="K30" s="23">
        <v>42</v>
      </c>
      <c r="L30" s="24"/>
      <c r="M30" s="25">
        <f t="shared" si="1"/>
        <v>0</v>
      </c>
      <c r="N30" s="118" t="s">
        <v>75</v>
      </c>
      <c r="O30" s="28" t="s">
        <v>76</v>
      </c>
      <c r="P30" s="22">
        <v>70</v>
      </c>
      <c r="Q30" s="23">
        <v>39</v>
      </c>
      <c r="R30" s="24"/>
      <c r="S30" s="25">
        <f t="shared" si="2"/>
        <v>0</v>
      </c>
      <c r="T30" s="118" t="s">
        <v>77</v>
      </c>
      <c r="U30" s="28" t="s">
        <v>78</v>
      </c>
      <c r="V30" s="22">
        <v>70</v>
      </c>
      <c r="W30" s="23">
        <v>39</v>
      </c>
      <c r="X30" s="24"/>
      <c r="Y30" s="25">
        <f t="shared" si="3"/>
        <v>0</v>
      </c>
      <c r="Z30" s="118" t="s">
        <v>79</v>
      </c>
      <c r="AA30" s="21" t="s">
        <v>80</v>
      </c>
      <c r="AB30" s="22">
        <v>85</v>
      </c>
      <c r="AC30" s="23">
        <v>47</v>
      </c>
      <c r="AD30" s="24"/>
      <c r="AE30" s="25">
        <f t="shared" si="4"/>
        <v>0</v>
      </c>
      <c r="AG30" s="30"/>
    </row>
    <row r="31" spans="1:33" s="29" customFormat="1" ht="22.5" customHeight="1">
      <c r="A31" s="16"/>
      <c r="B31" s="118"/>
      <c r="C31" s="28" t="s">
        <v>81</v>
      </c>
      <c r="D31" s="22">
        <v>1</v>
      </c>
      <c r="E31" s="23">
        <f>D31*$AC$10/1000</f>
        <v>0.514</v>
      </c>
      <c r="F31" s="24"/>
      <c r="G31" s="25">
        <f t="shared" si="0"/>
        <v>0</v>
      </c>
      <c r="H31" s="118"/>
      <c r="I31" s="21" t="s">
        <v>81</v>
      </c>
      <c r="J31" s="22">
        <v>1</v>
      </c>
      <c r="K31" s="23">
        <f>J31*$AC$10/1000</f>
        <v>0.514</v>
      </c>
      <c r="L31" s="24"/>
      <c r="M31" s="25">
        <f t="shared" si="1"/>
        <v>0</v>
      </c>
      <c r="N31" s="118"/>
      <c r="O31" s="28" t="s">
        <v>81</v>
      </c>
      <c r="P31" s="22">
        <v>1</v>
      </c>
      <c r="Q31" s="23">
        <f>P31*$AC$10/1000</f>
        <v>0.514</v>
      </c>
      <c r="R31" s="24"/>
      <c r="S31" s="25">
        <f t="shared" si="2"/>
        <v>0</v>
      </c>
      <c r="T31" s="118"/>
      <c r="U31" s="28" t="s">
        <v>69</v>
      </c>
      <c r="V31" s="22">
        <v>1</v>
      </c>
      <c r="W31" s="23">
        <f>V31*$W$10/1000</f>
        <v>0.514</v>
      </c>
      <c r="X31" s="24"/>
      <c r="Y31" s="25">
        <f t="shared" si="3"/>
        <v>0</v>
      </c>
      <c r="Z31" s="118"/>
      <c r="AA31" s="21" t="s">
        <v>82</v>
      </c>
      <c r="AB31" s="22">
        <v>0.5</v>
      </c>
      <c r="AC31" s="23">
        <f>AB31*$W$10/1000</f>
        <v>0.257</v>
      </c>
      <c r="AD31" s="24"/>
      <c r="AE31" s="25">
        <f t="shared" si="4"/>
        <v>0</v>
      </c>
      <c r="AG31" s="30"/>
    </row>
    <row r="32" spans="1:33" s="29" customFormat="1" ht="22.5" customHeight="1">
      <c r="A32" s="16"/>
      <c r="B32" s="118"/>
      <c r="C32" s="44" t="s">
        <v>83</v>
      </c>
      <c r="D32" s="22"/>
      <c r="E32" s="23"/>
      <c r="F32" s="24"/>
      <c r="G32" s="25">
        <f t="shared" si="0"/>
        <v>0</v>
      </c>
      <c r="H32" s="118"/>
      <c r="I32" s="21"/>
      <c r="J32" s="22"/>
      <c r="K32" s="25"/>
      <c r="L32" s="24"/>
      <c r="M32" s="25">
        <f t="shared" si="1"/>
        <v>0</v>
      </c>
      <c r="N32" s="118"/>
      <c r="O32" s="28"/>
      <c r="P32" s="22"/>
      <c r="Q32" s="25"/>
      <c r="R32" s="24"/>
      <c r="S32" s="25">
        <f t="shared" si="2"/>
        <v>0</v>
      </c>
      <c r="T32" s="118"/>
      <c r="U32" s="28"/>
      <c r="V32" s="22"/>
      <c r="W32" s="25"/>
      <c r="X32" s="24"/>
      <c r="Y32" s="25">
        <f t="shared" si="3"/>
        <v>0</v>
      </c>
      <c r="Z32" s="118"/>
      <c r="AA32" s="21"/>
      <c r="AB32" s="22"/>
      <c r="AC32" s="23"/>
      <c r="AD32" s="24"/>
      <c r="AE32" s="25">
        <f t="shared" si="4"/>
        <v>0</v>
      </c>
      <c r="AG32" s="30"/>
    </row>
    <row r="33" spans="1:33" s="29" customFormat="1" ht="22.5" customHeight="1">
      <c r="A33" s="16"/>
      <c r="B33" s="118"/>
      <c r="C33" s="28"/>
      <c r="D33" s="22"/>
      <c r="E33" s="23"/>
      <c r="F33" s="24"/>
      <c r="G33" s="25">
        <f t="shared" si="0"/>
        <v>0</v>
      </c>
      <c r="H33" s="118"/>
      <c r="I33" s="21"/>
      <c r="J33" s="22"/>
      <c r="K33" s="25"/>
      <c r="L33" s="24"/>
      <c r="M33" s="25">
        <f t="shared" si="1"/>
        <v>0</v>
      </c>
      <c r="N33" s="118"/>
      <c r="O33" s="28" t="s">
        <v>84</v>
      </c>
      <c r="P33" s="22">
        <v>25</v>
      </c>
      <c r="Q33" s="22">
        <f>P33*260/1000</f>
        <v>6.5</v>
      </c>
      <c r="R33" s="24"/>
      <c r="S33" s="25">
        <f t="shared" si="2"/>
        <v>0</v>
      </c>
      <c r="T33" s="118"/>
      <c r="U33" s="28"/>
      <c r="V33" s="22"/>
      <c r="W33" s="25"/>
      <c r="X33" s="24"/>
      <c r="Y33" s="25">
        <f t="shared" si="3"/>
        <v>0</v>
      </c>
      <c r="Z33" s="118"/>
      <c r="AA33" s="21"/>
      <c r="AB33" s="22"/>
      <c r="AC33" s="25"/>
      <c r="AD33" s="24"/>
      <c r="AE33" s="25">
        <f t="shared" si="4"/>
        <v>0</v>
      </c>
      <c r="AG33" s="30"/>
    </row>
    <row r="34" spans="1:33" s="29" customFormat="1" ht="22.5" customHeight="1">
      <c r="A34" s="16"/>
      <c r="B34" s="118"/>
      <c r="C34" s="28"/>
      <c r="D34" s="22"/>
      <c r="E34" s="25"/>
      <c r="F34" s="24"/>
      <c r="G34" s="25">
        <f t="shared" si="0"/>
        <v>0</v>
      </c>
      <c r="H34" s="118"/>
      <c r="I34" s="21"/>
      <c r="J34" s="22"/>
      <c r="K34" s="25"/>
      <c r="L34" s="24"/>
      <c r="M34" s="25">
        <f t="shared" si="1"/>
        <v>0</v>
      </c>
      <c r="N34" s="118"/>
      <c r="O34" s="28" t="s">
        <v>85</v>
      </c>
      <c r="P34" s="22">
        <v>35</v>
      </c>
      <c r="Q34" s="22">
        <v>9</v>
      </c>
      <c r="R34" s="24"/>
      <c r="S34" s="25">
        <f t="shared" si="2"/>
        <v>0</v>
      </c>
      <c r="T34" s="118"/>
      <c r="U34" s="28"/>
      <c r="V34" s="22"/>
      <c r="W34" s="25"/>
      <c r="X34" s="24"/>
      <c r="Y34" s="25">
        <f t="shared" si="3"/>
        <v>0</v>
      </c>
      <c r="Z34" s="118"/>
      <c r="AA34" s="21"/>
      <c r="AB34" s="22"/>
      <c r="AC34" s="25"/>
      <c r="AD34" s="24"/>
      <c r="AE34" s="25">
        <f t="shared" si="4"/>
        <v>0</v>
      </c>
      <c r="AG34" s="30"/>
    </row>
    <row r="35" spans="1:33" s="29" customFormat="1" ht="22.5" customHeight="1">
      <c r="A35" s="16"/>
      <c r="B35" s="118"/>
      <c r="C35" s="28"/>
      <c r="D35" s="22"/>
      <c r="E35" s="25"/>
      <c r="F35" s="24"/>
      <c r="G35" s="25">
        <f t="shared" si="0"/>
        <v>0</v>
      </c>
      <c r="H35" s="118"/>
      <c r="I35" s="21"/>
      <c r="J35" s="22"/>
      <c r="K35" s="25"/>
      <c r="L35" s="24"/>
      <c r="M35" s="25">
        <f t="shared" si="1"/>
        <v>0</v>
      </c>
      <c r="N35" s="118"/>
      <c r="O35" s="28" t="s">
        <v>86</v>
      </c>
      <c r="P35" s="22">
        <v>5</v>
      </c>
      <c r="Q35" s="22">
        <f>P35*260/1000</f>
        <v>1.3</v>
      </c>
      <c r="R35" s="24"/>
      <c r="S35" s="25">
        <f t="shared" si="2"/>
        <v>0</v>
      </c>
      <c r="T35" s="118"/>
      <c r="U35" s="28"/>
      <c r="V35" s="22"/>
      <c r="W35" s="25"/>
      <c r="X35" s="24"/>
      <c r="Y35" s="25">
        <f t="shared" si="3"/>
        <v>0</v>
      </c>
      <c r="Z35" s="118"/>
      <c r="AA35" s="21"/>
      <c r="AB35" s="22"/>
      <c r="AC35" s="25"/>
      <c r="AD35" s="24"/>
      <c r="AE35" s="25">
        <f t="shared" si="4"/>
        <v>0</v>
      </c>
      <c r="AG35" s="30"/>
    </row>
    <row r="36" spans="1:33" s="29" customFormat="1" ht="22.5" customHeight="1">
      <c r="A36" s="16"/>
      <c r="B36" s="118"/>
      <c r="C36" s="28"/>
      <c r="D36" s="22"/>
      <c r="E36" s="25"/>
      <c r="F36" s="24"/>
      <c r="G36" s="25">
        <f t="shared" si="0"/>
        <v>0</v>
      </c>
      <c r="H36" s="118"/>
      <c r="I36" s="21"/>
      <c r="J36" s="22"/>
      <c r="K36" s="25"/>
      <c r="L36" s="24"/>
      <c r="M36" s="25">
        <f t="shared" si="1"/>
        <v>0</v>
      </c>
      <c r="N36" s="118"/>
      <c r="O36" s="58" t="s">
        <v>87</v>
      </c>
      <c r="P36" s="22"/>
      <c r="Q36" s="22"/>
      <c r="R36" s="24"/>
      <c r="S36" s="25">
        <f t="shared" si="2"/>
        <v>0</v>
      </c>
      <c r="T36" s="118"/>
      <c r="U36" s="28"/>
      <c r="V36" s="22"/>
      <c r="W36" s="25"/>
      <c r="X36" s="24"/>
      <c r="Y36" s="25">
        <f t="shared" si="3"/>
        <v>0</v>
      </c>
      <c r="Z36" s="118"/>
      <c r="AA36" s="21"/>
      <c r="AB36" s="22"/>
      <c r="AC36" s="25"/>
      <c r="AD36" s="24"/>
      <c r="AE36" s="25">
        <f t="shared" si="4"/>
        <v>0</v>
      </c>
      <c r="AG36" s="30"/>
    </row>
    <row r="37" spans="1:33" s="13" customFormat="1" ht="22.5" customHeight="1">
      <c r="A37" s="16"/>
      <c r="B37" s="118"/>
      <c r="C37" s="48"/>
      <c r="D37" s="48"/>
      <c r="E37" s="98"/>
      <c r="F37" s="98"/>
      <c r="G37" s="25">
        <f t="shared" si="0"/>
        <v>0</v>
      </c>
      <c r="H37" s="118"/>
      <c r="I37" s="48"/>
      <c r="J37" s="48"/>
      <c r="K37" s="98"/>
      <c r="L37" s="98"/>
      <c r="M37" s="25">
        <f t="shared" si="1"/>
        <v>0</v>
      </c>
      <c r="N37" s="118"/>
      <c r="O37" s="48"/>
      <c r="P37" s="48"/>
      <c r="Q37" s="98"/>
      <c r="R37" s="98"/>
      <c r="S37" s="25">
        <f t="shared" si="2"/>
        <v>0</v>
      </c>
      <c r="T37" s="118"/>
      <c r="U37" s="48"/>
      <c r="V37" s="48"/>
      <c r="W37" s="98"/>
      <c r="X37" s="98"/>
      <c r="Y37" s="25">
        <f t="shared" si="3"/>
        <v>0</v>
      </c>
      <c r="Z37" s="118"/>
      <c r="AA37" s="48"/>
      <c r="AB37" s="48"/>
      <c r="AC37" s="98"/>
      <c r="AD37" s="98"/>
      <c r="AE37" s="25">
        <f t="shared" si="4"/>
        <v>0</v>
      </c>
      <c r="AG37" s="12"/>
    </row>
    <row r="38" spans="1:33" s="29" customFormat="1" ht="22.5" customHeight="1">
      <c r="A38" s="50"/>
      <c r="B38" s="118" t="s">
        <v>88</v>
      </c>
      <c r="C38" s="21" t="s">
        <v>89</v>
      </c>
      <c r="D38" s="22">
        <v>3</v>
      </c>
      <c r="E38" s="23">
        <f>D38*$AC$10/1000</f>
        <v>1.542</v>
      </c>
      <c r="F38" s="24"/>
      <c r="G38" s="25">
        <f t="shared" si="0"/>
        <v>0</v>
      </c>
      <c r="H38" s="118" t="s">
        <v>90</v>
      </c>
      <c r="I38" s="21" t="s">
        <v>112</v>
      </c>
      <c r="J38" s="22">
        <v>25</v>
      </c>
      <c r="K38" s="23">
        <v>13</v>
      </c>
      <c r="L38" s="24">
        <v>40</v>
      </c>
      <c r="M38" s="25">
        <f t="shared" si="1"/>
        <v>1</v>
      </c>
      <c r="N38" s="118" t="s">
        <v>91</v>
      </c>
      <c r="O38" s="21" t="s">
        <v>92</v>
      </c>
      <c r="P38" s="22">
        <v>10</v>
      </c>
      <c r="Q38" s="23">
        <v>5</v>
      </c>
      <c r="R38" s="24">
        <v>3</v>
      </c>
      <c r="S38" s="25">
        <f>R38*P38</f>
        <v>30</v>
      </c>
      <c r="T38" s="118" t="s">
        <v>93</v>
      </c>
      <c r="U38" s="21" t="s">
        <v>61</v>
      </c>
      <c r="V38" s="22">
        <v>25</v>
      </c>
      <c r="W38" s="23">
        <v>13</v>
      </c>
      <c r="X38" s="24">
        <v>19</v>
      </c>
      <c r="Y38" s="25">
        <f t="shared" si="3"/>
        <v>0.475</v>
      </c>
      <c r="Z38" s="118" t="s">
        <v>94</v>
      </c>
      <c r="AA38" s="21" t="s">
        <v>95</v>
      </c>
      <c r="AB38" s="22">
        <v>20</v>
      </c>
      <c r="AC38" s="23">
        <v>10.5</v>
      </c>
      <c r="AD38" s="24">
        <f>25/2</f>
        <v>12.5</v>
      </c>
      <c r="AE38" s="25">
        <f t="shared" si="4"/>
        <v>131.25</v>
      </c>
      <c r="AG38" s="30"/>
    </row>
    <row r="39" spans="1:33" s="29" customFormat="1" ht="22.5" customHeight="1">
      <c r="A39" s="16"/>
      <c r="B39" s="118"/>
      <c r="C39" s="55" t="s">
        <v>96</v>
      </c>
      <c r="D39" s="22">
        <v>5</v>
      </c>
      <c r="E39" s="23">
        <v>3</v>
      </c>
      <c r="F39" s="59"/>
      <c r="G39" s="25">
        <f t="shared" si="0"/>
        <v>0</v>
      </c>
      <c r="H39" s="118"/>
      <c r="I39" s="21" t="s">
        <v>60</v>
      </c>
      <c r="J39" s="22">
        <v>6</v>
      </c>
      <c r="K39" s="23">
        <v>3</v>
      </c>
      <c r="L39" s="24">
        <v>46.7</v>
      </c>
      <c r="M39" s="25">
        <f t="shared" si="1"/>
        <v>0.28020000000000006</v>
      </c>
      <c r="N39" s="118"/>
      <c r="O39" s="21" t="s">
        <v>63</v>
      </c>
      <c r="P39" s="38">
        <v>15</v>
      </c>
      <c r="Q39" s="23">
        <v>8</v>
      </c>
      <c r="R39" s="24"/>
      <c r="S39" s="25">
        <f aca="true" t="shared" si="5" ref="S39:S46">R39*P39/1000</f>
        <v>0</v>
      </c>
      <c r="T39" s="118"/>
      <c r="U39" s="21" t="s">
        <v>60</v>
      </c>
      <c r="V39" s="22">
        <v>6</v>
      </c>
      <c r="W39" s="23">
        <v>3</v>
      </c>
      <c r="X39" s="24">
        <v>60</v>
      </c>
      <c r="Y39" s="25">
        <f t="shared" si="3"/>
        <v>0.36</v>
      </c>
      <c r="Z39" s="118"/>
      <c r="AA39" s="21" t="s">
        <v>97</v>
      </c>
      <c r="AB39" s="22">
        <v>5</v>
      </c>
      <c r="AC39" s="23">
        <v>3</v>
      </c>
      <c r="AD39" s="24">
        <v>34</v>
      </c>
      <c r="AE39" s="25">
        <f t="shared" si="4"/>
        <v>102</v>
      </c>
      <c r="AG39" s="30"/>
    </row>
    <row r="40" spans="1:33" s="29" customFormat="1" ht="22.5" customHeight="1">
      <c r="A40" s="16"/>
      <c r="B40" s="118"/>
      <c r="C40" s="21" t="s">
        <v>97</v>
      </c>
      <c r="D40" s="22">
        <v>5</v>
      </c>
      <c r="E40" s="23">
        <v>3</v>
      </c>
      <c r="F40" s="24"/>
      <c r="G40" s="25">
        <f t="shared" si="0"/>
        <v>0</v>
      </c>
      <c r="H40" s="118"/>
      <c r="I40" s="21" t="s">
        <v>97</v>
      </c>
      <c r="J40" s="22">
        <v>5</v>
      </c>
      <c r="K40" s="23">
        <v>3</v>
      </c>
      <c r="L40" s="24">
        <v>34</v>
      </c>
      <c r="M40" s="25">
        <f t="shared" si="1"/>
        <v>0.17</v>
      </c>
      <c r="N40" s="118"/>
      <c r="O40" s="21" t="s">
        <v>97</v>
      </c>
      <c r="P40" s="22">
        <v>5</v>
      </c>
      <c r="Q40" s="23">
        <v>3</v>
      </c>
      <c r="R40" s="24"/>
      <c r="S40" s="25">
        <f t="shared" si="5"/>
        <v>0</v>
      </c>
      <c r="T40" s="118"/>
      <c r="U40" s="21" t="s">
        <v>97</v>
      </c>
      <c r="V40" s="22">
        <v>5</v>
      </c>
      <c r="W40" s="23">
        <v>3</v>
      </c>
      <c r="X40" s="24">
        <v>15</v>
      </c>
      <c r="Y40" s="25">
        <f t="shared" si="3"/>
        <v>0.075</v>
      </c>
      <c r="Z40" s="118"/>
      <c r="AA40" s="21" t="s">
        <v>69</v>
      </c>
      <c r="AB40" s="22">
        <v>0.5</v>
      </c>
      <c r="AC40" s="23">
        <f>AB40*$W$10/1000</f>
        <v>0.257</v>
      </c>
      <c r="AD40" s="24">
        <v>14</v>
      </c>
      <c r="AE40" s="25">
        <f t="shared" si="4"/>
        <v>3.598</v>
      </c>
      <c r="AG40" s="30"/>
    </row>
    <row r="41" spans="1:33" s="29" customFormat="1" ht="22.5" customHeight="1">
      <c r="A41" s="16"/>
      <c r="B41" s="118"/>
      <c r="C41" s="21"/>
      <c r="D41" s="22"/>
      <c r="E41" s="23"/>
      <c r="F41" s="24"/>
      <c r="G41" s="25">
        <f t="shared" si="0"/>
        <v>0</v>
      </c>
      <c r="H41" s="118"/>
      <c r="I41" s="21"/>
      <c r="J41" s="22"/>
      <c r="K41" s="23"/>
      <c r="L41" s="24"/>
      <c r="M41" s="25">
        <f t="shared" si="1"/>
        <v>0</v>
      </c>
      <c r="N41" s="118"/>
      <c r="O41" s="60" t="s">
        <v>45</v>
      </c>
      <c r="P41" s="22">
        <v>5</v>
      </c>
      <c r="Q41" s="23">
        <v>3</v>
      </c>
      <c r="R41" s="24"/>
      <c r="S41" s="25">
        <f t="shared" si="5"/>
        <v>0</v>
      </c>
      <c r="T41" s="118"/>
      <c r="U41" s="21"/>
      <c r="V41" s="22"/>
      <c r="W41" s="23"/>
      <c r="X41" s="24">
        <v>27</v>
      </c>
      <c r="Y41" s="25">
        <f t="shared" si="3"/>
        <v>0</v>
      </c>
      <c r="Z41" s="118"/>
      <c r="AA41" s="21"/>
      <c r="AB41" s="22"/>
      <c r="AC41" s="23"/>
      <c r="AD41" s="24">
        <v>46.7</v>
      </c>
      <c r="AE41" s="25">
        <f t="shared" si="4"/>
        <v>0</v>
      </c>
      <c r="AG41" s="30"/>
    </row>
    <row r="42" spans="1:33" s="29" customFormat="1" ht="22.5" customHeight="1">
      <c r="A42" s="16"/>
      <c r="B42" s="118"/>
      <c r="C42" s="21"/>
      <c r="D42" s="22"/>
      <c r="E42" s="23"/>
      <c r="F42" s="24"/>
      <c r="G42" s="25">
        <f t="shared" si="0"/>
        <v>0</v>
      </c>
      <c r="H42" s="118"/>
      <c r="I42" s="21"/>
      <c r="J42" s="22"/>
      <c r="K42" s="23"/>
      <c r="L42" s="24"/>
      <c r="M42" s="25">
        <f t="shared" si="1"/>
        <v>0</v>
      </c>
      <c r="N42" s="118"/>
      <c r="O42" s="21"/>
      <c r="P42" s="22"/>
      <c r="Q42" s="23"/>
      <c r="R42" s="24"/>
      <c r="S42" s="25">
        <f t="shared" si="5"/>
        <v>0</v>
      </c>
      <c r="T42" s="118"/>
      <c r="U42" s="21"/>
      <c r="V42" s="22"/>
      <c r="W42" s="23"/>
      <c r="X42" s="24"/>
      <c r="Y42" s="25">
        <f t="shared" si="3"/>
        <v>0</v>
      </c>
      <c r="Z42" s="118"/>
      <c r="AA42" s="21"/>
      <c r="AB42" s="22"/>
      <c r="AC42" s="23"/>
      <c r="AD42" s="24">
        <v>10</v>
      </c>
      <c r="AE42" s="25">
        <f t="shared" si="4"/>
        <v>0</v>
      </c>
      <c r="AG42" s="30"/>
    </row>
    <row r="43" spans="1:33" s="29" customFormat="1" ht="22.5" customHeight="1">
      <c r="A43" s="16"/>
      <c r="B43" s="118"/>
      <c r="C43" s="21"/>
      <c r="D43" s="22"/>
      <c r="E43" s="23"/>
      <c r="F43" s="24"/>
      <c r="G43" s="25">
        <f t="shared" si="0"/>
        <v>0</v>
      </c>
      <c r="H43" s="118"/>
      <c r="I43" s="21"/>
      <c r="J43" s="22"/>
      <c r="K43" s="25"/>
      <c r="L43" s="24"/>
      <c r="M43" s="25">
        <f t="shared" si="1"/>
        <v>0</v>
      </c>
      <c r="N43" s="118"/>
      <c r="O43" s="21"/>
      <c r="P43" s="22"/>
      <c r="Q43" s="25"/>
      <c r="R43" s="24"/>
      <c r="S43" s="25">
        <f t="shared" si="5"/>
        <v>0</v>
      </c>
      <c r="T43" s="118"/>
      <c r="U43" s="21"/>
      <c r="V43" s="22"/>
      <c r="W43" s="23"/>
      <c r="X43" s="24"/>
      <c r="Y43" s="25">
        <f t="shared" si="3"/>
        <v>0</v>
      </c>
      <c r="Z43" s="118"/>
      <c r="AA43" s="21"/>
      <c r="AB43" s="22"/>
      <c r="AC43" s="25"/>
      <c r="AD43" s="24">
        <v>32</v>
      </c>
      <c r="AE43" s="25">
        <f t="shared" si="4"/>
        <v>0</v>
      </c>
      <c r="AG43" s="30"/>
    </row>
    <row r="44" spans="1:33" s="29" customFormat="1" ht="22.5" customHeight="1">
      <c r="A44" s="16"/>
      <c r="B44" s="118"/>
      <c r="C44" s="21"/>
      <c r="D44" s="22"/>
      <c r="E44" s="25"/>
      <c r="F44" s="24"/>
      <c r="G44" s="25">
        <f t="shared" si="0"/>
        <v>0</v>
      </c>
      <c r="H44" s="118"/>
      <c r="I44" s="21"/>
      <c r="J44" s="22"/>
      <c r="K44" s="25"/>
      <c r="L44" s="24"/>
      <c r="M44" s="25">
        <f t="shared" si="1"/>
        <v>0</v>
      </c>
      <c r="N44" s="118"/>
      <c r="O44" s="21"/>
      <c r="P44" s="22"/>
      <c r="Q44" s="25"/>
      <c r="R44" s="24"/>
      <c r="S44" s="25">
        <f t="shared" si="5"/>
        <v>0</v>
      </c>
      <c r="T44" s="118"/>
      <c r="U44" s="21"/>
      <c r="V44" s="22"/>
      <c r="W44" s="25"/>
      <c r="X44" s="24"/>
      <c r="Y44" s="25">
        <f t="shared" si="3"/>
        <v>0</v>
      </c>
      <c r="Z44" s="118"/>
      <c r="AA44" s="21"/>
      <c r="AB44" s="22"/>
      <c r="AC44" s="25"/>
      <c r="AD44" s="24"/>
      <c r="AE44" s="25">
        <f t="shared" si="4"/>
        <v>0</v>
      </c>
      <c r="AG44" s="30"/>
    </row>
    <row r="45" spans="1:33" s="29" customFormat="1" ht="22.5" customHeight="1">
      <c r="A45" s="16"/>
      <c r="B45" s="118"/>
      <c r="C45" s="21"/>
      <c r="D45" s="22"/>
      <c r="E45" s="61"/>
      <c r="F45" s="32"/>
      <c r="G45" s="25">
        <f t="shared" si="0"/>
        <v>0</v>
      </c>
      <c r="H45" s="118"/>
      <c r="I45" s="21"/>
      <c r="J45" s="22"/>
      <c r="K45" s="25"/>
      <c r="L45" s="24"/>
      <c r="M45" s="25">
        <f t="shared" si="1"/>
        <v>0</v>
      </c>
      <c r="N45" s="118"/>
      <c r="O45" s="62"/>
      <c r="P45" s="63"/>
      <c r="Q45" s="61"/>
      <c r="R45" s="32"/>
      <c r="S45" s="25">
        <f t="shared" si="5"/>
        <v>0</v>
      </c>
      <c r="T45" s="118"/>
      <c r="U45" s="22"/>
      <c r="V45" s="22"/>
      <c r="W45" s="25"/>
      <c r="X45" s="24"/>
      <c r="Y45" s="25">
        <f t="shared" si="3"/>
        <v>0</v>
      </c>
      <c r="Z45" s="118"/>
      <c r="AA45" s="62"/>
      <c r="AB45" s="63"/>
      <c r="AC45" s="61"/>
      <c r="AD45" s="32"/>
      <c r="AE45" s="25">
        <f t="shared" si="4"/>
        <v>0</v>
      </c>
      <c r="AG45" s="30"/>
    </row>
    <row r="46" spans="1:33" s="13" customFormat="1" ht="22.5" customHeight="1">
      <c r="A46" s="16"/>
      <c r="B46" s="118"/>
      <c r="C46" s="48"/>
      <c r="D46" s="48"/>
      <c r="E46" s="98"/>
      <c r="F46" s="98"/>
      <c r="G46" s="25">
        <f t="shared" si="0"/>
        <v>0</v>
      </c>
      <c r="H46" s="118"/>
      <c r="I46" s="48"/>
      <c r="J46" s="48"/>
      <c r="K46" s="98"/>
      <c r="L46" s="98"/>
      <c r="M46" s="25">
        <f t="shared" si="1"/>
        <v>0</v>
      </c>
      <c r="N46" s="118"/>
      <c r="O46" s="48"/>
      <c r="P46" s="48"/>
      <c r="Q46" s="98"/>
      <c r="R46" s="98"/>
      <c r="S46" s="25">
        <f t="shared" si="5"/>
        <v>0</v>
      </c>
      <c r="T46" s="118"/>
      <c r="U46" s="48"/>
      <c r="V46" s="48"/>
      <c r="W46" s="98"/>
      <c r="X46" s="98"/>
      <c r="Y46" s="25">
        <f t="shared" si="3"/>
        <v>0</v>
      </c>
      <c r="Z46" s="118"/>
      <c r="AA46" s="48"/>
      <c r="AB46" s="48"/>
      <c r="AC46" s="98"/>
      <c r="AD46" s="98"/>
      <c r="AE46" s="25">
        <f t="shared" si="4"/>
        <v>0</v>
      </c>
      <c r="AG46" s="12"/>
    </row>
    <row r="47" spans="1:33" s="73" customFormat="1" ht="36" customHeight="1" thickBot="1">
      <c r="A47" s="64"/>
      <c r="B47" s="65" t="s">
        <v>98</v>
      </c>
      <c r="C47" s="66" t="s">
        <v>99</v>
      </c>
      <c r="D47" s="48"/>
      <c r="E47" s="144">
        <f>E10</f>
        <v>514</v>
      </c>
      <c r="F47" s="144"/>
      <c r="G47" s="67"/>
      <c r="H47" s="68"/>
      <c r="I47" s="69" t="s">
        <v>100</v>
      </c>
      <c r="J47" s="69"/>
      <c r="K47" s="142" t="s">
        <v>101</v>
      </c>
      <c r="L47" s="143"/>
      <c r="M47" s="67"/>
      <c r="N47" s="68"/>
      <c r="O47" s="70" t="s">
        <v>102</v>
      </c>
      <c r="P47" s="69"/>
      <c r="Q47" s="116">
        <f>Q10</f>
        <v>514</v>
      </c>
      <c r="R47" s="117"/>
      <c r="S47" s="67"/>
      <c r="T47" s="68"/>
      <c r="U47" s="69" t="s">
        <v>100</v>
      </c>
      <c r="V47" s="69"/>
      <c r="W47" s="142" t="s">
        <v>101</v>
      </c>
      <c r="X47" s="143"/>
      <c r="Y47" s="67"/>
      <c r="Z47" s="71"/>
      <c r="AA47" s="70" t="s">
        <v>102</v>
      </c>
      <c r="AB47" s="69"/>
      <c r="AC47" s="116">
        <f>AC10</f>
        <v>514</v>
      </c>
      <c r="AD47" s="117"/>
      <c r="AE47" s="72"/>
      <c r="AG47" s="74"/>
    </row>
    <row r="48" spans="1:33" s="13" customFormat="1" ht="22.5" customHeight="1" hidden="1">
      <c r="A48" s="16"/>
      <c r="B48" s="129" t="s">
        <v>14</v>
      </c>
      <c r="C48" s="122"/>
      <c r="D48" s="10"/>
      <c r="E48" s="121">
        <f>SUM(G12:G46)/$E$10</f>
        <v>0</v>
      </c>
      <c r="F48" s="122"/>
      <c r="G48" s="10"/>
      <c r="H48" s="121" t="s">
        <v>14</v>
      </c>
      <c r="I48" s="122"/>
      <c r="J48" s="10"/>
      <c r="K48" s="123">
        <f>SUM(M12:M46)/$K$10</f>
        <v>0.005942023346303503</v>
      </c>
      <c r="L48" s="124"/>
      <c r="M48" s="10"/>
      <c r="N48" s="121" t="s">
        <v>14</v>
      </c>
      <c r="O48" s="122"/>
      <c r="P48" s="10"/>
      <c r="Q48" s="123">
        <f>SUM(S12:S46)/$Q$10</f>
        <v>0.08964727626459143</v>
      </c>
      <c r="R48" s="124"/>
      <c r="S48" s="10"/>
      <c r="T48" s="121" t="s">
        <v>14</v>
      </c>
      <c r="U48" s="122"/>
      <c r="V48" s="10"/>
      <c r="W48" s="123">
        <f>SUM(Y12:Y46)/$W$10</f>
        <v>0.011089494163424123</v>
      </c>
      <c r="X48" s="124"/>
      <c r="Y48" s="10"/>
      <c r="Z48" s="121" t="s">
        <v>14</v>
      </c>
      <c r="AA48" s="122"/>
      <c r="AB48" s="10"/>
      <c r="AC48" s="121">
        <f>SUM(AE12:AE46)/$AC$10</f>
        <v>3.2647665369649808</v>
      </c>
      <c r="AD48" s="122"/>
      <c r="AE48" s="10"/>
      <c r="AG48" s="12"/>
    </row>
    <row r="49" spans="1:33" s="13" customFormat="1" ht="22.5" customHeight="1" hidden="1">
      <c r="A49" s="50"/>
      <c r="B49" s="126" t="s">
        <v>103</v>
      </c>
      <c r="C49" s="10" t="s">
        <v>104</v>
      </c>
      <c r="D49" s="10"/>
      <c r="E49" s="127"/>
      <c r="F49" s="127"/>
      <c r="G49" s="10"/>
      <c r="H49" s="126" t="s">
        <v>103</v>
      </c>
      <c r="I49" s="10" t="s">
        <v>104</v>
      </c>
      <c r="J49" s="10"/>
      <c r="K49" s="127"/>
      <c r="L49" s="127"/>
      <c r="M49" s="10"/>
      <c r="N49" s="126" t="s">
        <v>103</v>
      </c>
      <c r="O49" s="10" t="s">
        <v>104</v>
      </c>
      <c r="P49" s="10"/>
      <c r="Q49" s="127"/>
      <c r="R49" s="127"/>
      <c r="S49" s="10"/>
      <c r="T49" s="126" t="s">
        <v>103</v>
      </c>
      <c r="U49" s="10" t="s">
        <v>104</v>
      </c>
      <c r="V49" s="10"/>
      <c r="W49" s="127"/>
      <c r="X49" s="127"/>
      <c r="Y49" s="10"/>
      <c r="Z49" s="104" t="s">
        <v>103</v>
      </c>
      <c r="AA49" s="10" t="s">
        <v>104</v>
      </c>
      <c r="AB49" s="10"/>
      <c r="AC49" s="130"/>
      <c r="AD49" s="131"/>
      <c r="AE49" s="10"/>
      <c r="AG49" s="12"/>
    </row>
    <row r="50" spans="1:33" s="13" customFormat="1" ht="22.5" customHeight="1" hidden="1">
      <c r="A50" s="50"/>
      <c r="B50" s="126"/>
      <c r="C50" s="10" t="s">
        <v>105</v>
      </c>
      <c r="D50" s="10"/>
      <c r="E50" s="127"/>
      <c r="F50" s="127"/>
      <c r="G50" s="10"/>
      <c r="H50" s="126"/>
      <c r="I50" s="10" t="s">
        <v>105</v>
      </c>
      <c r="J50" s="10"/>
      <c r="K50" s="127"/>
      <c r="L50" s="127"/>
      <c r="M50" s="10"/>
      <c r="N50" s="126"/>
      <c r="O50" s="10" t="s">
        <v>105</v>
      </c>
      <c r="P50" s="10"/>
      <c r="Q50" s="127"/>
      <c r="R50" s="127"/>
      <c r="S50" s="10"/>
      <c r="T50" s="126"/>
      <c r="U50" s="10" t="s">
        <v>105</v>
      </c>
      <c r="V50" s="10"/>
      <c r="W50" s="127"/>
      <c r="X50" s="127"/>
      <c r="Y50" s="10"/>
      <c r="Z50" s="105"/>
      <c r="AA50" s="10" t="s">
        <v>105</v>
      </c>
      <c r="AB50" s="10"/>
      <c r="AC50" s="130"/>
      <c r="AD50" s="131"/>
      <c r="AE50" s="10"/>
      <c r="AG50" s="12"/>
    </row>
    <row r="51" spans="1:33" s="13" customFormat="1" ht="22.5" customHeight="1" hidden="1">
      <c r="A51" s="50"/>
      <c r="B51" s="126"/>
      <c r="C51" s="10" t="s">
        <v>106</v>
      </c>
      <c r="D51" s="10"/>
      <c r="E51" s="127"/>
      <c r="F51" s="127"/>
      <c r="G51" s="10"/>
      <c r="H51" s="126"/>
      <c r="I51" s="10" t="s">
        <v>106</v>
      </c>
      <c r="J51" s="10"/>
      <c r="K51" s="127"/>
      <c r="L51" s="127"/>
      <c r="M51" s="10"/>
      <c r="N51" s="126"/>
      <c r="O51" s="10" t="s">
        <v>106</v>
      </c>
      <c r="P51" s="10"/>
      <c r="Q51" s="127"/>
      <c r="R51" s="127"/>
      <c r="S51" s="10"/>
      <c r="T51" s="126"/>
      <c r="U51" s="10" t="s">
        <v>106</v>
      </c>
      <c r="V51" s="10"/>
      <c r="W51" s="127"/>
      <c r="X51" s="127"/>
      <c r="Y51" s="10"/>
      <c r="Z51" s="105"/>
      <c r="AA51" s="10" t="s">
        <v>106</v>
      </c>
      <c r="AB51" s="10"/>
      <c r="AC51" s="130"/>
      <c r="AD51" s="131"/>
      <c r="AE51" s="10"/>
      <c r="AG51" s="12"/>
    </row>
    <row r="52" spans="1:33" s="13" customFormat="1" ht="22.5" customHeight="1" hidden="1">
      <c r="A52" s="50"/>
      <c r="B52" s="126"/>
      <c r="C52" s="10" t="s">
        <v>107</v>
      </c>
      <c r="D52" s="10"/>
      <c r="E52" s="128">
        <f>(E49*4+E50*9+E51*4)+45</f>
        <v>45</v>
      </c>
      <c r="F52" s="128"/>
      <c r="G52" s="10"/>
      <c r="H52" s="126"/>
      <c r="I52" s="10" t="s">
        <v>107</v>
      </c>
      <c r="J52" s="10"/>
      <c r="K52" s="128">
        <f>(K49*4+K50*9+K51*4)+45</f>
        <v>45</v>
      </c>
      <c r="L52" s="128"/>
      <c r="M52" s="10"/>
      <c r="N52" s="126"/>
      <c r="O52" s="10" t="s">
        <v>107</v>
      </c>
      <c r="P52" s="10"/>
      <c r="Q52" s="128">
        <f>(Q49*4+Q50*9+Q51*4)+45</f>
        <v>45</v>
      </c>
      <c r="R52" s="128"/>
      <c r="S52" s="10"/>
      <c r="T52" s="126"/>
      <c r="U52" s="10" t="s">
        <v>107</v>
      </c>
      <c r="V52" s="10"/>
      <c r="W52" s="128">
        <f>(W49*4+W50*9+W51*4)+45</f>
        <v>45</v>
      </c>
      <c r="X52" s="128"/>
      <c r="Y52" s="10"/>
      <c r="Z52" s="106"/>
      <c r="AA52" s="10" t="s">
        <v>107</v>
      </c>
      <c r="AB52" s="10"/>
      <c r="AC52" s="132">
        <f>(AC49*4+AC50*9+AC51*4)+45</f>
        <v>45</v>
      </c>
      <c r="AD52" s="133"/>
      <c r="AE52" s="10"/>
      <c r="AG52" s="12"/>
    </row>
    <row r="53" spans="1:33" s="81" customFormat="1" ht="27.75" customHeight="1" thickTop="1">
      <c r="A53" s="75"/>
      <c r="B53" s="76" t="s">
        <v>108</v>
      </c>
      <c r="C53" s="76"/>
      <c r="D53" s="77"/>
      <c r="E53" s="78"/>
      <c r="F53" s="78"/>
      <c r="G53" s="78"/>
      <c r="H53" s="78"/>
      <c r="I53" s="79"/>
      <c r="J53" s="79"/>
      <c r="K53" s="79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G53" s="82"/>
    </row>
    <row r="54" spans="1:23" ht="22.5" customHeight="1">
      <c r="A54" s="83"/>
      <c r="C54" s="85" t="s">
        <v>109</v>
      </c>
      <c r="K54" s="84"/>
      <c r="N54" s="84" t="s">
        <v>110</v>
      </c>
      <c r="U54" s="84"/>
      <c r="W54" s="84" t="s">
        <v>111</v>
      </c>
    </row>
    <row r="55" ht="22.5" customHeight="1">
      <c r="A55" s="87"/>
    </row>
    <row r="56" ht="22.5" customHeight="1">
      <c r="A56" s="87"/>
    </row>
  </sheetData>
  <mergeCells count="117">
    <mergeCell ref="N22:N29"/>
    <mergeCell ref="N12:N21"/>
    <mergeCell ref="H22:H29"/>
    <mergeCell ref="K29:L29"/>
    <mergeCell ref="W47:X47"/>
    <mergeCell ref="E47:F47"/>
    <mergeCell ref="K47:L47"/>
    <mergeCell ref="N38:N46"/>
    <mergeCell ref="B38:B46"/>
    <mergeCell ref="H38:H46"/>
    <mergeCell ref="E46:F46"/>
    <mergeCell ref="E37:F37"/>
    <mergeCell ref="B30:B37"/>
    <mergeCell ref="H30:H37"/>
    <mergeCell ref="E10:F10"/>
    <mergeCell ref="G9:G11"/>
    <mergeCell ref="E29:F29"/>
    <mergeCell ref="B12:B14"/>
    <mergeCell ref="C14:E14"/>
    <mergeCell ref="B9:B11"/>
    <mergeCell ref="C9:F9"/>
    <mergeCell ref="B15:B21"/>
    <mergeCell ref="B22:B29"/>
    <mergeCell ref="E21:F21"/>
    <mergeCell ref="AC52:AD52"/>
    <mergeCell ref="Z49:Z52"/>
    <mergeCell ref="AC49:AD49"/>
    <mergeCell ref="AC50:AD50"/>
    <mergeCell ref="B48:C48"/>
    <mergeCell ref="W51:X51"/>
    <mergeCell ref="AC51:AD51"/>
    <mergeCell ref="B49:B52"/>
    <mergeCell ref="E52:F52"/>
    <mergeCell ref="K52:L52"/>
    <mergeCell ref="K51:L51"/>
    <mergeCell ref="E50:F50"/>
    <mergeCell ref="K50:L50"/>
    <mergeCell ref="E49:F49"/>
    <mergeCell ref="H49:H52"/>
    <mergeCell ref="K49:L49"/>
    <mergeCell ref="E51:F51"/>
    <mergeCell ref="W52:X52"/>
    <mergeCell ref="Q51:R51"/>
    <mergeCell ref="Q50:R50"/>
    <mergeCell ref="T49:T52"/>
    <mergeCell ref="W49:X49"/>
    <mergeCell ref="W50:X50"/>
    <mergeCell ref="K37:L37"/>
    <mergeCell ref="K46:L46"/>
    <mergeCell ref="N49:N52"/>
    <mergeCell ref="Q49:R49"/>
    <mergeCell ref="Q52:R52"/>
    <mergeCell ref="Q46:R46"/>
    <mergeCell ref="N30:N37"/>
    <mergeCell ref="Q47:R47"/>
    <mergeCell ref="AC48:AD48"/>
    <mergeCell ref="Z48:AA48"/>
    <mergeCell ref="W37:X37"/>
    <mergeCell ref="E48:F48"/>
    <mergeCell ref="H48:I48"/>
    <mergeCell ref="K48:L48"/>
    <mergeCell ref="N48:O48"/>
    <mergeCell ref="Q48:R48"/>
    <mergeCell ref="W46:X46"/>
    <mergeCell ref="Q37:R37"/>
    <mergeCell ref="T48:U48"/>
    <mergeCell ref="W48:X48"/>
    <mergeCell ref="U9:X9"/>
    <mergeCell ref="W10:X10"/>
    <mergeCell ref="W29:X29"/>
    <mergeCell ref="T22:T29"/>
    <mergeCell ref="T30:T37"/>
    <mergeCell ref="T38:T46"/>
    <mergeCell ref="W21:X21"/>
    <mergeCell ref="T9:T11"/>
    <mergeCell ref="H9:H11"/>
    <mergeCell ref="I9:L9"/>
    <mergeCell ref="Q29:R29"/>
    <mergeCell ref="N9:N11"/>
    <mergeCell ref="Q10:R10"/>
    <mergeCell ref="O9:R9"/>
    <mergeCell ref="M9:M11"/>
    <mergeCell ref="H12:H14"/>
    <mergeCell ref="H15:H21"/>
    <mergeCell ref="K21:L21"/>
    <mergeCell ref="AC47:AD47"/>
    <mergeCell ref="Z30:Z37"/>
    <mergeCell ref="Z22:Z29"/>
    <mergeCell ref="AC46:AD46"/>
    <mergeCell ref="AC37:AD37"/>
    <mergeCell ref="Z38:Z46"/>
    <mergeCell ref="AC29:AD29"/>
    <mergeCell ref="C1:AF1"/>
    <mergeCell ref="C2:AF2"/>
    <mergeCell ref="B8:AE8"/>
    <mergeCell ref="H6:I6"/>
    <mergeCell ref="B3:B6"/>
    <mergeCell ref="H3:I3"/>
    <mergeCell ref="J3:K3"/>
    <mergeCell ref="H4:I4"/>
    <mergeCell ref="J4:K4"/>
    <mergeCell ref="H5:I5"/>
    <mergeCell ref="J5:K5"/>
    <mergeCell ref="J6:K6"/>
    <mergeCell ref="S9:S11"/>
    <mergeCell ref="AC21:AD21"/>
    <mergeCell ref="T15:T21"/>
    <mergeCell ref="Z12:Z14"/>
    <mergeCell ref="Z15:Z21"/>
    <mergeCell ref="Q21:R21"/>
    <mergeCell ref="T12:T14"/>
    <mergeCell ref="K10:L10"/>
    <mergeCell ref="AE9:AE11"/>
    <mergeCell ref="Y9:Y11"/>
    <mergeCell ref="Z9:Z11"/>
    <mergeCell ref="AA9:AD9"/>
    <mergeCell ref="AC10:AD10"/>
  </mergeCells>
  <printOptions horizontalCentered="1" verticalCentered="1"/>
  <pageMargins left="0.1968503937007874" right="0" top="0.2362204724409449" bottom="0.2362204724409449" header="0" footer="0"/>
  <pageSetup fitToHeight="1" fitToWidth="1" horizontalDpi="180" verticalDpi="18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xaa4989543</dc:creator>
  <cp:keywords/>
  <dc:description/>
  <cp:lastModifiedBy>user</cp:lastModifiedBy>
  <cp:lastPrinted>2011-09-02T08:53:05Z</cp:lastPrinted>
  <dcterms:created xsi:type="dcterms:W3CDTF">2011-08-31T00:38:11Z</dcterms:created>
  <dcterms:modified xsi:type="dcterms:W3CDTF">2011-09-02T11:01:56Z</dcterms:modified>
  <cp:category/>
  <cp:version/>
  <cp:contentType/>
  <cp:contentStatus/>
</cp:coreProperties>
</file>