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940" activeTab="2"/>
  </bookViews>
  <sheets>
    <sheet name="菜單表-6" sheetId="1" r:id="rId1"/>
    <sheet name="分析-1" sheetId="2" r:id="rId2"/>
    <sheet name="幼稚園第6週 " sheetId="3" r:id="rId3"/>
  </sheets>
  <definedNames>
    <definedName name="_xlnm.Print_Area" localSheetId="2">'幼稚園第6週 '!$A$1:$I$36</definedName>
    <definedName name="_xlnm.Print_Area" localSheetId="0">'菜單表-6'!$A$1:$AB$42</definedName>
  </definedNames>
  <calcPr fullCalcOnLoad="1"/>
</workbook>
</file>

<file path=xl/sharedStrings.xml><?xml version="1.0" encoding="utf-8"?>
<sst xmlns="http://schemas.openxmlformats.org/spreadsheetml/2006/main" count="328" uniqueCount="205">
  <si>
    <t>南投縣立</t>
  </si>
  <si>
    <t>國民小學</t>
  </si>
  <si>
    <t xml:space="preserve">  </t>
  </si>
  <si>
    <t>學年度第</t>
  </si>
  <si>
    <t>學期 第</t>
  </si>
  <si>
    <t>週</t>
  </si>
  <si>
    <t xml:space="preserve"> 學生午餐食譜設計表   (</t>
  </si>
  <si>
    <t>人)</t>
  </si>
  <si>
    <t>主食</t>
  </si>
  <si>
    <t>白米飯</t>
  </si>
  <si>
    <t>校長：</t>
  </si>
  <si>
    <t>主辦：</t>
  </si>
  <si>
    <t>設計：</t>
  </si>
  <si>
    <t>合計約</t>
  </si>
  <si>
    <t>五日合計約</t>
  </si>
  <si>
    <t>平均每日約</t>
  </si>
  <si>
    <t>訂購天數</t>
  </si>
  <si>
    <t>天</t>
  </si>
  <si>
    <t>本週結餘</t>
  </si>
  <si>
    <t>國小</t>
  </si>
  <si>
    <t>第</t>
  </si>
  <si>
    <t>健康優質飲食</t>
  </si>
  <si>
    <t>日期</t>
  </si>
  <si>
    <t>(五)</t>
  </si>
  <si>
    <t>主   食</t>
  </si>
  <si>
    <t>主   菜</t>
  </si>
  <si>
    <t>副   菜</t>
  </si>
  <si>
    <t>湯   品</t>
  </si>
  <si>
    <t>水   果</t>
  </si>
  <si>
    <t>營養分析</t>
  </si>
  <si>
    <t>熱量(大卡)</t>
  </si>
  <si>
    <t>蛋白質(克)</t>
  </si>
  <si>
    <t>脂質(克)</t>
  </si>
  <si>
    <t>醣類(克)</t>
  </si>
  <si>
    <t>行政院衛生署建議國小學童午晚餐建議量</t>
  </si>
  <si>
    <t>低年級</t>
  </si>
  <si>
    <t>中高年級</t>
  </si>
  <si>
    <t>熱量</t>
  </si>
  <si>
    <t>550-650大卡</t>
  </si>
  <si>
    <t>700-800大卡</t>
  </si>
  <si>
    <t>主食類</t>
  </si>
  <si>
    <t>3-5份</t>
  </si>
  <si>
    <t>5-6份</t>
  </si>
  <si>
    <t>魚肉豆蛋</t>
  </si>
  <si>
    <t>1-2份</t>
  </si>
  <si>
    <t>2份</t>
  </si>
  <si>
    <t>蔬菜類</t>
  </si>
  <si>
    <t>1.5-2份</t>
  </si>
  <si>
    <t>水果類</t>
  </si>
  <si>
    <t>1份</t>
  </si>
  <si>
    <t>服務專線：049-2981451</t>
  </si>
  <si>
    <t>油脂類</t>
  </si>
  <si>
    <t>2.5份</t>
  </si>
  <si>
    <t>食</t>
  </si>
  <si>
    <t>名</t>
  </si>
  <si>
    <t>稱</t>
  </si>
  <si>
    <t>副</t>
  </si>
  <si>
    <t>材    料</t>
  </si>
  <si>
    <t>數    量</t>
  </si>
  <si>
    <t>單價</t>
  </si>
  <si>
    <t>小計</t>
  </si>
  <si>
    <t xml:space="preserve"> 數    量</t>
  </si>
  <si>
    <t>數  量</t>
  </si>
  <si>
    <t>數 量</t>
  </si>
  <si>
    <t>存</t>
  </si>
  <si>
    <t xml:space="preserve"> 材   料</t>
  </si>
  <si>
    <t>白米飯</t>
  </si>
  <si>
    <t>青蔥</t>
  </si>
  <si>
    <t>薑絲</t>
  </si>
  <si>
    <t>蒜仁</t>
  </si>
  <si>
    <t>翠巒</t>
  </si>
  <si>
    <t>k</t>
  </si>
  <si>
    <t>罐</t>
  </si>
  <si>
    <t>雞蛋</t>
  </si>
  <si>
    <t>斤</t>
  </si>
  <si>
    <t>白米飯</t>
  </si>
  <si>
    <t>二砂</t>
  </si>
  <si>
    <t>日期</t>
  </si>
  <si>
    <t>上午點心</t>
  </si>
  <si>
    <t>下午點心</t>
  </si>
  <si>
    <t>設計:</t>
  </si>
  <si>
    <t>主辦:</t>
  </si>
  <si>
    <t>校長:</t>
  </si>
  <si>
    <t>K</t>
  </si>
  <si>
    <t>洋蔥</t>
  </si>
  <si>
    <t>包</t>
  </si>
  <si>
    <t>盒</t>
  </si>
  <si>
    <t>雞蛋</t>
  </si>
  <si>
    <t>紅蘿蔔</t>
  </si>
  <si>
    <t>一</t>
  </si>
  <si>
    <t>九十六</t>
  </si>
  <si>
    <t>南投縣翠巒國小附設幼稚園</t>
  </si>
  <si>
    <t>玉米粒</t>
  </si>
  <si>
    <t>腿肉絲</t>
  </si>
  <si>
    <t>存</t>
  </si>
  <si>
    <t>星期五</t>
  </si>
  <si>
    <t>星期一</t>
  </si>
  <si>
    <t>星期二</t>
  </si>
  <si>
    <t>星期三</t>
  </si>
  <si>
    <t>蘿蔔</t>
  </si>
  <si>
    <t>黑輪</t>
  </si>
  <si>
    <t>條</t>
  </si>
  <si>
    <t>芹菜</t>
  </si>
  <si>
    <t>綠豆</t>
  </si>
  <si>
    <t>豆花</t>
  </si>
  <si>
    <t>(六)</t>
  </si>
  <si>
    <t>(一)</t>
  </si>
  <si>
    <t>(二)</t>
  </si>
  <si>
    <t>白米飯</t>
  </si>
  <si>
    <t>(四)</t>
  </si>
  <si>
    <t>(五)</t>
  </si>
  <si>
    <t>六</t>
  </si>
  <si>
    <t>（二）</t>
  </si>
  <si>
    <t>(三)</t>
  </si>
  <si>
    <t>(四)</t>
  </si>
  <si>
    <t>(一)</t>
  </si>
  <si>
    <t>主食變化</t>
  </si>
  <si>
    <t>香酥雞翅</t>
  </si>
  <si>
    <t>紅燒豆腐</t>
  </si>
  <si>
    <t>炒大陸妹</t>
  </si>
  <si>
    <t>冬瓜蛤蜊湯</t>
  </si>
  <si>
    <t>雞翅</t>
  </si>
  <si>
    <t>隻</t>
  </si>
  <si>
    <t>酥漿粉</t>
  </si>
  <si>
    <t>包</t>
  </si>
  <si>
    <t>豆腐</t>
  </si>
  <si>
    <t>腿肉絲</t>
  </si>
  <si>
    <t>紅蘿蔔</t>
  </si>
  <si>
    <t>生香菇</t>
  </si>
  <si>
    <t>板</t>
  </si>
  <si>
    <t>K</t>
  </si>
  <si>
    <t>存</t>
  </si>
  <si>
    <t>大陸妹</t>
  </si>
  <si>
    <t>K</t>
  </si>
  <si>
    <t>冬瓜</t>
  </si>
  <si>
    <t>蛤蜊</t>
  </si>
  <si>
    <t>南瓜炒米粉</t>
  </si>
  <si>
    <t>滷福州丸</t>
  </si>
  <si>
    <t>酸辣湯</t>
  </si>
  <si>
    <t>水果</t>
  </si>
  <si>
    <t>南瓜</t>
  </si>
  <si>
    <t>米粉</t>
  </si>
  <si>
    <t>絞肉</t>
  </si>
  <si>
    <t>乾香菇絲</t>
  </si>
  <si>
    <t>新鮮木耳</t>
  </si>
  <si>
    <t>紅蘿蔔</t>
  </si>
  <si>
    <t xml:space="preserve"> 冬蝦</t>
  </si>
  <si>
    <t>K</t>
  </si>
  <si>
    <t>福州丸</t>
  </si>
  <si>
    <t>粒</t>
  </si>
  <si>
    <t>中華豆腐</t>
  </si>
  <si>
    <t>筍絲</t>
  </si>
  <si>
    <t>金菇</t>
  </si>
  <si>
    <t>榨菜絲-小</t>
  </si>
  <si>
    <t>蒜泥白肉</t>
  </si>
  <si>
    <t>玉米火腿蛋</t>
  </si>
  <si>
    <t>絲瓜麵線</t>
  </si>
  <si>
    <t>上肉條</t>
  </si>
  <si>
    <t>蒜泥</t>
  </si>
  <si>
    <t>火腿丁</t>
  </si>
  <si>
    <t>絲瓜</t>
  </si>
  <si>
    <t>麵線</t>
  </si>
  <si>
    <t>小魚干</t>
  </si>
  <si>
    <t>空心菜小魚湯</t>
  </si>
  <si>
    <t>空心菜</t>
  </si>
  <si>
    <t>蒜仁</t>
  </si>
  <si>
    <t>香煎白帶魚</t>
  </si>
  <si>
    <t>韭菜花炒黑輪</t>
  </si>
  <si>
    <t>炒高麗菜</t>
  </si>
  <si>
    <t>白帶魚</t>
  </si>
  <si>
    <t>塊</t>
  </si>
  <si>
    <t>韭菜花</t>
  </si>
  <si>
    <t>高麗菜</t>
  </si>
  <si>
    <t>綠豆意仁湯</t>
  </si>
  <si>
    <t>意仁</t>
  </si>
  <si>
    <t>蘿蔔滷肉</t>
  </si>
  <si>
    <t>炒桂竹筍</t>
  </si>
  <si>
    <t>炒青花菜</t>
  </si>
  <si>
    <t>紫菜蛋花湯</t>
  </si>
  <si>
    <t>腿肉丁</t>
  </si>
  <si>
    <t>桂竹筍</t>
  </si>
  <si>
    <t>青花菜</t>
  </si>
  <si>
    <t>Ｋ</t>
  </si>
  <si>
    <t>紫菜細片</t>
  </si>
  <si>
    <t>九十六學年度第一學期第六週餐點表(7人)</t>
  </si>
  <si>
    <t>星期四</t>
  </si>
  <si>
    <t>雞蛋</t>
  </si>
  <si>
    <t>紅豆湯圓</t>
  </si>
  <si>
    <t>湯圓</t>
  </si>
  <si>
    <t>熟紅豆</t>
  </si>
  <si>
    <t>玉兔包+豆漿</t>
  </si>
  <si>
    <t>地瓜稀飯+小菜</t>
  </si>
  <si>
    <t>地瓜</t>
  </si>
  <si>
    <t>肉鬆</t>
  </si>
  <si>
    <t>蛋炒飯</t>
  </si>
  <si>
    <t>玉兔包-10入</t>
  </si>
  <si>
    <t>蘋果麵包+牛奶</t>
  </si>
  <si>
    <t>蘋果麵包</t>
  </si>
  <si>
    <t>奶粉</t>
  </si>
  <si>
    <t>肉羹</t>
  </si>
  <si>
    <t>赤肉羹</t>
  </si>
  <si>
    <t>生木耳</t>
  </si>
  <si>
    <t>蘿蔔糕</t>
  </si>
  <si>
    <t>蘿蔔糕</t>
  </si>
  <si>
    <t>豆漿-2L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</si>
</sst>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0;_저"/>
    <numFmt numFmtId="180" formatCode="0;_退"/>
    <numFmt numFmtId="181" formatCode="0;_"/>
    <numFmt numFmtId="182" formatCode="0;_䐀"/>
    <numFmt numFmtId="183" formatCode="0.0;_저"/>
    <numFmt numFmtId="184" formatCode="0.00;_저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_);[Red]\(0.00\)"/>
  </numFmts>
  <fonts count="3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17"/>
      <name val="標楷體"/>
      <family val="4"/>
    </font>
    <font>
      <b/>
      <sz val="12"/>
      <color indexed="10"/>
      <name val="新細明體"/>
      <family val="1"/>
    </font>
    <font>
      <sz val="13"/>
      <name val="標楷體"/>
      <family val="4"/>
    </font>
    <font>
      <sz val="14"/>
      <name val="新細明體"/>
      <family val="1"/>
    </font>
    <font>
      <sz val="13"/>
      <name val="新細明體"/>
      <family val="1"/>
    </font>
    <font>
      <sz val="8"/>
      <name val="新細明體"/>
      <family val="1"/>
    </font>
    <font>
      <sz val="13"/>
      <color indexed="12"/>
      <name val="新細明體"/>
      <family val="1"/>
    </font>
    <font>
      <sz val="13"/>
      <color indexed="10"/>
      <name val="新細明體"/>
      <family val="1"/>
    </font>
    <font>
      <sz val="48"/>
      <name val="華康墨字體"/>
      <family val="3"/>
    </font>
    <font>
      <sz val="18"/>
      <name val="新細明體"/>
      <family val="1"/>
    </font>
    <font>
      <sz val="16"/>
      <name val="新細明體"/>
      <family val="1"/>
    </font>
    <font>
      <sz val="24"/>
      <name val="華康儷粗黑"/>
      <family val="0"/>
    </font>
    <font>
      <sz val="16"/>
      <name val="文鼎古印體"/>
      <family val="3"/>
    </font>
    <font>
      <sz val="12"/>
      <name val="文鼎古印體"/>
      <family val="3"/>
    </font>
    <font>
      <b/>
      <sz val="16"/>
      <name val="標楷體"/>
      <family val="4"/>
    </font>
    <font>
      <sz val="16"/>
      <name val="標楷體"/>
      <family val="4"/>
    </font>
    <font>
      <sz val="24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3"/>
      <name val="標楷體"/>
      <family val="4"/>
    </font>
    <font>
      <sz val="13"/>
      <color indexed="8"/>
      <name val="新細明體"/>
      <family val="1"/>
    </font>
    <font>
      <sz val="13"/>
      <name val="Times New Roman"/>
      <family val="1"/>
    </font>
    <font>
      <sz val="14"/>
      <color indexed="10"/>
      <name val="新細明體"/>
      <family val="1"/>
    </font>
    <font>
      <sz val="14"/>
      <name val="Times New Roman"/>
      <family val="1"/>
    </font>
    <font>
      <sz val="13"/>
      <name val="細明體"/>
      <family val="3"/>
    </font>
    <font>
      <sz val="14"/>
      <color indexed="8"/>
      <name val="新細明體"/>
      <family val="1"/>
    </font>
    <font>
      <sz val="14"/>
      <name val="細明體"/>
      <family val="3"/>
    </font>
    <font>
      <sz val="13"/>
      <color indexed="18"/>
      <name val="標楷體"/>
      <family val="4"/>
    </font>
    <font>
      <sz val="24"/>
      <color indexed="18"/>
      <name val="標楷體"/>
      <family val="4"/>
    </font>
    <font>
      <b/>
      <sz val="16"/>
      <color indexed="9"/>
      <name val="標楷體"/>
      <family val="4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thin"/>
    </border>
    <border>
      <left style="slantDashDot">
        <color indexed="10"/>
      </left>
      <right>
        <color indexed="63"/>
      </right>
      <top style="slantDashDot">
        <color indexed="10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ck"/>
      <top style="thin"/>
      <bottom style="thin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1" xfId="0" applyFont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178" fontId="11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5" xfId="0" applyFont="1" applyBorder="1" applyAlignment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6" xfId="0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 shrinkToFi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 vertical="center" shrinkToFit="1"/>
    </xf>
    <xf numFmtId="0" fontId="25" fillId="0" borderId="0" xfId="0" applyFont="1" applyBorder="1" applyAlignment="1">
      <alignment horizontal="left" vertical="center" shrinkToFit="1"/>
    </xf>
    <xf numFmtId="0" fontId="8" fillId="0" borderId="1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7" fillId="0" borderId="6" xfId="0" applyFont="1" applyBorder="1" applyAlignment="1">
      <alignment horizontal="right" vertical="center" shrinkToFit="1"/>
    </xf>
    <xf numFmtId="0" fontId="29" fillId="0" borderId="6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30" fillId="0" borderId="5" xfId="0" applyFont="1" applyBorder="1" applyAlignment="1">
      <alignment vertical="center" shrinkToFit="1"/>
    </xf>
    <xf numFmtId="0" fontId="30" fillId="0" borderId="5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2" fillId="0" borderId="6" xfId="0" applyFont="1" applyBorder="1" applyAlignment="1">
      <alignment vertical="center"/>
    </xf>
    <xf numFmtId="178" fontId="27" fillId="0" borderId="6" xfId="0" applyNumberFormat="1" applyFont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9" fillId="0" borderId="5" xfId="0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6" fontId="9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0" fontId="9" fillId="0" borderId="6" xfId="0" applyNumberFormat="1" applyFont="1" applyBorder="1" applyAlignment="1">
      <alignment horizontal="center" vertical="center" shrinkToFit="1"/>
    </xf>
    <xf numFmtId="180" fontId="9" fillId="0" borderId="5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9" fontId="9" fillId="0" borderId="6" xfId="0" applyNumberFormat="1" applyFont="1" applyBorder="1" applyAlignment="1">
      <alignment horizontal="center" vertical="center" shrinkToFit="1"/>
    </xf>
    <xf numFmtId="179" fontId="9" fillId="0" borderId="1" xfId="0" applyNumberFormat="1" applyFont="1" applyBorder="1" applyAlignment="1">
      <alignment horizontal="center" vertical="center" shrinkToFit="1"/>
    </xf>
    <xf numFmtId="179" fontId="9" fillId="0" borderId="5" xfId="0" applyNumberFormat="1" applyFont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17" fillId="0" borderId="7" xfId="15" applyNumberFormat="1" applyFont="1" applyBorder="1" applyAlignment="1">
      <alignment horizontal="center" vertical="center"/>
    </xf>
    <xf numFmtId="0" fontId="17" fillId="0" borderId="16" xfId="15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133350</xdr:rowOff>
    </xdr:from>
    <xdr:to>
      <xdr:col>10</xdr:col>
      <xdr:colOff>247650</xdr:colOff>
      <xdr:row>16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610100" y="4876800"/>
          <a:ext cx="4829175" cy="533400"/>
        </a:xfrm>
        <a:prstGeom prst="rect"/>
        <a:noFill/>
      </xdr:spPr>
      <xdr:txBody>
        <a:bodyPr fromWordArt="1" wrap="none" lIns="91440" tIns="45720" rIns="91440" bIns="45720">
          <a:prstTxWarp prst="textWave4"/>
        </a:bodyPr>
        <a:p>
          <a:pPr algn="ctr"/>
          <a:r>
            <a:rPr sz="20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文鼎新藝體"/>
              <a:cs typeface="文鼎新藝體"/>
            </a:rPr>
            <a:t>凱宇食品 關心您的健康!</a:t>
          </a:r>
        </a:p>
      </xdr:txBody>
    </xdr:sp>
    <xdr:clientData/>
  </xdr:twoCellAnchor>
  <xdr:twoCellAnchor>
    <xdr:from>
      <xdr:col>5</xdr:col>
      <xdr:colOff>38100</xdr:colOff>
      <xdr:row>18</xdr:row>
      <xdr:rowOff>152400</xdr:rowOff>
    </xdr:from>
    <xdr:to>
      <xdr:col>7</xdr:col>
      <xdr:colOff>200025</xdr:colOff>
      <xdr:row>21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5886450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G14">
      <selection activeCell="M27" sqref="M27:N27"/>
    </sheetView>
  </sheetViews>
  <sheetFormatPr defaultColWidth="9.00390625" defaultRowHeight="16.5"/>
  <cols>
    <col min="1" max="1" width="3.25390625" style="0" customWidth="1"/>
    <col min="2" max="2" width="7.50390625" style="0" customWidth="1"/>
    <col min="3" max="3" width="4.25390625" style="0" customWidth="1"/>
    <col min="4" max="4" width="4.50390625" style="0" customWidth="1"/>
    <col min="5" max="5" width="3.625" style="0" hidden="1" customWidth="1"/>
    <col min="6" max="6" width="3.125" style="0" hidden="1" customWidth="1"/>
    <col min="7" max="7" width="3.125" style="0" customWidth="1"/>
    <col min="8" max="8" width="8.625" style="0" customWidth="1"/>
    <col min="9" max="9" width="3.625" style="0" customWidth="1"/>
    <col min="10" max="10" width="4.125" style="0" customWidth="1"/>
    <col min="11" max="12" width="3.125" style="0" hidden="1" customWidth="1"/>
    <col min="13" max="13" width="3.125" style="0" customWidth="1"/>
    <col min="14" max="14" width="8.125" style="0" customWidth="1"/>
    <col min="15" max="15" width="4.50390625" style="0" customWidth="1"/>
    <col min="16" max="16" width="4.125" style="0" customWidth="1"/>
    <col min="17" max="17" width="4.50390625" style="0" hidden="1" customWidth="1"/>
    <col min="18" max="18" width="3.75390625" style="0" hidden="1" customWidth="1"/>
    <col min="19" max="19" width="3.00390625" style="0" customWidth="1"/>
    <col min="20" max="20" width="8.125" style="0" customWidth="1"/>
    <col min="21" max="21" width="5.375" style="0" customWidth="1"/>
    <col min="22" max="22" width="4.75390625" style="0" customWidth="1"/>
    <col min="23" max="24" width="3.75390625" style="0" hidden="1" customWidth="1"/>
    <col min="25" max="25" width="2.625" style="0" customWidth="1"/>
    <col min="26" max="26" width="8.375" style="0" customWidth="1"/>
    <col min="27" max="27" width="5.25390625" style="0" customWidth="1"/>
    <col min="28" max="28" width="3.375" style="0" customWidth="1"/>
    <col min="29" max="29" width="4.25390625" style="0" hidden="1" customWidth="1"/>
    <col min="30" max="30" width="3.75390625" style="0" hidden="1" customWidth="1"/>
  </cols>
  <sheetData>
    <row r="1" spans="9:29" ht="19.5">
      <c r="I1" s="1" t="s">
        <v>0</v>
      </c>
      <c r="J1" s="1"/>
      <c r="K1" s="1"/>
      <c r="M1" s="1"/>
      <c r="N1" s="79" t="s">
        <v>70</v>
      </c>
      <c r="O1" s="2" t="s">
        <v>1</v>
      </c>
      <c r="P1" s="2"/>
      <c r="Q1" s="2"/>
      <c r="S1" s="2"/>
      <c r="T1" s="3"/>
      <c r="AC1" t="s">
        <v>2</v>
      </c>
    </row>
    <row r="2" spans="2:30" ht="19.5">
      <c r="B2" s="105" t="s">
        <v>90</v>
      </c>
      <c r="C2" s="139" t="s">
        <v>3</v>
      </c>
      <c r="D2" s="139"/>
      <c r="E2" s="4"/>
      <c r="F2" s="4"/>
      <c r="G2" s="105" t="s">
        <v>89</v>
      </c>
      <c r="H2" s="4" t="s">
        <v>4</v>
      </c>
      <c r="I2" s="145" t="s">
        <v>111</v>
      </c>
      <c r="J2" s="145"/>
      <c r="K2" s="4"/>
      <c r="L2" s="4"/>
      <c r="M2" s="4" t="s">
        <v>5</v>
      </c>
      <c r="N2" s="5" t="s">
        <v>6</v>
      </c>
      <c r="O2" s="5"/>
      <c r="P2" s="5"/>
      <c r="Q2" s="5"/>
      <c r="R2" s="4"/>
      <c r="S2" s="5"/>
      <c r="T2" s="6"/>
      <c r="U2" s="139">
        <v>43</v>
      </c>
      <c r="V2" s="139"/>
      <c r="W2" s="4"/>
      <c r="X2" s="4"/>
      <c r="Y2" s="4"/>
      <c r="Z2" s="4" t="s">
        <v>7</v>
      </c>
      <c r="AA2" s="2"/>
      <c r="AD2" s="4"/>
    </row>
    <row r="4" spans="1:30" ht="19.5">
      <c r="A4" s="111">
        <v>39357</v>
      </c>
      <c r="B4" s="112"/>
      <c r="C4" s="125" t="s">
        <v>112</v>
      </c>
      <c r="D4" s="126"/>
      <c r="E4" s="7"/>
      <c r="F4" s="7"/>
      <c r="G4" s="111">
        <f>A4+1</f>
        <v>39358</v>
      </c>
      <c r="H4" s="112"/>
      <c r="I4" s="125" t="s">
        <v>113</v>
      </c>
      <c r="J4" s="126"/>
      <c r="K4" s="7"/>
      <c r="L4" s="7"/>
      <c r="M4" s="111">
        <f>G4+1</f>
        <v>39359</v>
      </c>
      <c r="N4" s="112"/>
      <c r="O4" s="125" t="s">
        <v>114</v>
      </c>
      <c r="P4" s="126"/>
      <c r="Q4" s="7"/>
      <c r="R4" s="7"/>
      <c r="S4" s="111">
        <f>M4+1</f>
        <v>39360</v>
      </c>
      <c r="T4" s="112"/>
      <c r="U4" s="125" t="s">
        <v>23</v>
      </c>
      <c r="V4" s="126"/>
      <c r="W4" s="7"/>
      <c r="X4" s="7"/>
      <c r="Y4" s="111">
        <f>S4+3</f>
        <v>39363</v>
      </c>
      <c r="Z4" s="112"/>
      <c r="AA4" s="120" t="s">
        <v>115</v>
      </c>
      <c r="AB4" s="110"/>
      <c r="AC4" s="8"/>
      <c r="AD4" s="7"/>
    </row>
    <row r="5" spans="1:30" ht="16.5" customHeight="1">
      <c r="A5" s="118" t="s">
        <v>8</v>
      </c>
      <c r="B5" s="130" t="s">
        <v>9</v>
      </c>
      <c r="C5" s="113"/>
      <c r="D5" s="131"/>
      <c r="E5" s="9"/>
      <c r="F5" s="9"/>
      <c r="G5" s="118" t="s">
        <v>8</v>
      </c>
      <c r="H5" s="130" t="s">
        <v>116</v>
      </c>
      <c r="I5" s="113"/>
      <c r="J5" s="131"/>
      <c r="K5" s="9"/>
      <c r="L5" s="9"/>
      <c r="M5" s="118" t="s">
        <v>8</v>
      </c>
      <c r="N5" s="130" t="s">
        <v>66</v>
      </c>
      <c r="O5" s="113"/>
      <c r="P5" s="131"/>
      <c r="Q5" s="9"/>
      <c r="R5" s="9"/>
      <c r="S5" s="118" t="s">
        <v>8</v>
      </c>
      <c r="T5" s="130" t="s">
        <v>75</v>
      </c>
      <c r="U5" s="113"/>
      <c r="V5" s="131"/>
      <c r="W5" s="9"/>
      <c r="X5" s="9"/>
      <c r="Y5" s="118" t="s">
        <v>8</v>
      </c>
      <c r="Z5" s="130" t="s">
        <v>108</v>
      </c>
      <c r="AA5" s="113"/>
      <c r="AB5" s="131"/>
      <c r="AC5" s="8"/>
      <c r="AD5" s="9"/>
    </row>
    <row r="6" spans="1:30" ht="17.25">
      <c r="A6" s="119"/>
      <c r="B6" s="132"/>
      <c r="C6" s="114"/>
      <c r="D6" s="133"/>
      <c r="E6" s="10"/>
      <c r="F6" s="10"/>
      <c r="G6" s="119"/>
      <c r="H6" s="132"/>
      <c r="I6" s="114"/>
      <c r="J6" s="133"/>
      <c r="K6" s="10"/>
      <c r="L6" s="10"/>
      <c r="M6" s="119"/>
      <c r="N6" s="132"/>
      <c r="O6" s="114"/>
      <c r="P6" s="133"/>
      <c r="Q6" s="10"/>
      <c r="R6" s="10"/>
      <c r="S6" s="119"/>
      <c r="T6" s="132"/>
      <c r="U6" s="114"/>
      <c r="V6" s="133"/>
      <c r="W6" s="10"/>
      <c r="X6" s="10"/>
      <c r="Y6" s="119"/>
      <c r="Z6" s="132"/>
      <c r="AA6" s="114"/>
      <c r="AB6" s="133"/>
      <c r="AC6" s="8"/>
      <c r="AD6" s="10"/>
    </row>
    <row r="7" spans="1:30" ht="17.25">
      <c r="A7" s="8" t="s">
        <v>56</v>
      </c>
      <c r="B7" s="115" t="s">
        <v>117</v>
      </c>
      <c r="C7" s="116"/>
      <c r="D7" s="117"/>
      <c r="E7" s="11"/>
      <c r="F7" s="11"/>
      <c r="G7" s="8" t="s">
        <v>56</v>
      </c>
      <c r="H7" s="115" t="s">
        <v>136</v>
      </c>
      <c r="I7" s="116"/>
      <c r="J7" s="117"/>
      <c r="K7" s="11"/>
      <c r="L7" s="11"/>
      <c r="M7" s="8" t="s">
        <v>56</v>
      </c>
      <c r="N7" s="115" t="s">
        <v>154</v>
      </c>
      <c r="O7" s="116"/>
      <c r="P7" s="117"/>
      <c r="Q7" s="11"/>
      <c r="R7" s="11"/>
      <c r="S7" s="8" t="s">
        <v>56</v>
      </c>
      <c r="T7" s="115" t="s">
        <v>166</v>
      </c>
      <c r="U7" s="116"/>
      <c r="V7" s="117"/>
      <c r="W7" s="12"/>
      <c r="X7" s="11"/>
      <c r="Y7" s="8" t="s">
        <v>56</v>
      </c>
      <c r="Z7" s="115" t="s">
        <v>175</v>
      </c>
      <c r="AA7" s="116"/>
      <c r="AB7" s="117"/>
      <c r="AC7" s="8"/>
      <c r="AD7" s="11"/>
    </row>
    <row r="8" spans="1:30" ht="17.25">
      <c r="A8" s="8" t="s">
        <v>53</v>
      </c>
      <c r="B8" s="115" t="s">
        <v>118</v>
      </c>
      <c r="C8" s="116"/>
      <c r="D8" s="117"/>
      <c r="E8" s="11"/>
      <c r="F8" s="11"/>
      <c r="G8" s="8" t="s">
        <v>53</v>
      </c>
      <c r="H8" s="115" t="s">
        <v>137</v>
      </c>
      <c r="I8" s="116"/>
      <c r="J8" s="117"/>
      <c r="K8" s="11"/>
      <c r="L8" s="11"/>
      <c r="M8" s="8" t="s">
        <v>53</v>
      </c>
      <c r="N8" s="115" t="s">
        <v>155</v>
      </c>
      <c r="O8" s="116"/>
      <c r="P8" s="117"/>
      <c r="Q8" s="11"/>
      <c r="R8" s="11"/>
      <c r="S8" s="8" t="s">
        <v>53</v>
      </c>
      <c r="T8" s="115" t="s">
        <v>167</v>
      </c>
      <c r="U8" s="116"/>
      <c r="V8" s="117"/>
      <c r="W8" s="12"/>
      <c r="X8" s="11"/>
      <c r="Y8" s="8" t="s">
        <v>53</v>
      </c>
      <c r="Z8" s="121" t="s">
        <v>176</v>
      </c>
      <c r="AA8" s="122"/>
      <c r="AB8" s="123"/>
      <c r="AC8" s="8"/>
      <c r="AD8" s="11"/>
    </row>
    <row r="9" spans="1:30" ht="17.25">
      <c r="A9" s="8" t="s">
        <v>54</v>
      </c>
      <c r="B9" s="115" t="s">
        <v>119</v>
      </c>
      <c r="C9" s="116"/>
      <c r="D9" s="117"/>
      <c r="E9" s="11"/>
      <c r="F9" s="11"/>
      <c r="G9" s="8" t="s">
        <v>54</v>
      </c>
      <c r="H9" s="115"/>
      <c r="I9" s="116"/>
      <c r="J9" s="117"/>
      <c r="K9" s="11"/>
      <c r="L9" s="11"/>
      <c r="M9" s="8" t="s">
        <v>54</v>
      </c>
      <c r="N9" s="115" t="s">
        <v>156</v>
      </c>
      <c r="O9" s="116"/>
      <c r="P9" s="117"/>
      <c r="Q9" s="11"/>
      <c r="R9" s="11"/>
      <c r="S9" s="8" t="s">
        <v>54</v>
      </c>
      <c r="T9" s="115" t="s">
        <v>168</v>
      </c>
      <c r="U9" s="116"/>
      <c r="V9" s="117"/>
      <c r="W9" s="12"/>
      <c r="X9" s="11"/>
      <c r="Y9" s="8" t="s">
        <v>54</v>
      </c>
      <c r="Z9" s="115" t="s">
        <v>177</v>
      </c>
      <c r="AA9" s="116"/>
      <c r="AB9" s="117"/>
      <c r="AC9" s="8"/>
      <c r="AD9" s="11"/>
    </row>
    <row r="10" spans="1:30" ht="17.25">
      <c r="A10" s="8" t="s">
        <v>55</v>
      </c>
      <c r="B10" s="115" t="s">
        <v>120</v>
      </c>
      <c r="C10" s="116"/>
      <c r="D10" s="117"/>
      <c r="E10" s="11"/>
      <c r="F10" s="11"/>
      <c r="G10" s="8" t="s">
        <v>55</v>
      </c>
      <c r="H10" s="121" t="s">
        <v>138</v>
      </c>
      <c r="I10" s="122"/>
      <c r="J10" s="122"/>
      <c r="K10" s="11"/>
      <c r="L10" s="11"/>
      <c r="M10" s="8" t="s">
        <v>55</v>
      </c>
      <c r="N10" s="115" t="s">
        <v>163</v>
      </c>
      <c r="O10" s="116"/>
      <c r="P10" s="117"/>
      <c r="Q10" s="11"/>
      <c r="R10" s="11"/>
      <c r="S10" s="8" t="s">
        <v>55</v>
      </c>
      <c r="T10" s="115" t="s">
        <v>173</v>
      </c>
      <c r="U10" s="116"/>
      <c r="V10" s="117"/>
      <c r="W10" s="12"/>
      <c r="X10" s="11"/>
      <c r="Y10" s="8" t="s">
        <v>55</v>
      </c>
      <c r="Z10" s="115" t="s">
        <v>178</v>
      </c>
      <c r="AA10" s="116"/>
      <c r="AB10" s="117"/>
      <c r="AC10" s="8"/>
      <c r="AD10" s="11"/>
    </row>
    <row r="11" spans="1:30" ht="17.25">
      <c r="A11" s="8"/>
      <c r="B11" s="115"/>
      <c r="C11" s="116"/>
      <c r="D11" s="117"/>
      <c r="E11" s="11"/>
      <c r="F11" s="11"/>
      <c r="G11" s="8"/>
      <c r="H11" s="115" t="s">
        <v>139</v>
      </c>
      <c r="I11" s="116"/>
      <c r="J11" s="117"/>
      <c r="K11" s="11"/>
      <c r="L11" s="11"/>
      <c r="M11" s="8"/>
      <c r="N11" s="136"/>
      <c r="O11" s="137"/>
      <c r="P11" s="138"/>
      <c r="Q11" s="11"/>
      <c r="R11" s="11"/>
      <c r="S11" s="8"/>
      <c r="T11" s="115"/>
      <c r="U11" s="116"/>
      <c r="V11" s="117"/>
      <c r="W11" s="12"/>
      <c r="X11" s="11"/>
      <c r="Y11" s="8"/>
      <c r="Z11" s="115"/>
      <c r="AA11" s="116"/>
      <c r="AB11" s="117"/>
      <c r="AC11" s="8"/>
      <c r="AD11" s="11"/>
    </row>
    <row r="12" spans="1:31" ht="17.25">
      <c r="A12" s="124" t="s">
        <v>57</v>
      </c>
      <c r="B12" s="126"/>
      <c r="C12" s="124" t="s">
        <v>58</v>
      </c>
      <c r="D12" s="126"/>
      <c r="E12" s="16" t="s">
        <v>59</v>
      </c>
      <c r="F12" s="16" t="s">
        <v>60</v>
      </c>
      <c r="G12" s="124" t="s">
        <v>65</v>
      </c>
      <c r="H12" s="126"/>
      <c r="I12" s="124" t="s">
        <v>61</v>
      </c>
      <c r="J12" s="126"/>
      <c r="K12" s="16" t="s">
        <v>59</v>
      </c>
      <c r="L12" s="16" t="s">
        <v>60</v>
      </c>
      <c r="M12" s="124" t="s">
        <v>57</v>
      </c>
      <c r="N12" s="126"/>
      <c r="O12" s="124" t="s">
        <v>62</v>
      </c>
      <c r="P12" s="126"/>
      <c r="Q12" s="84" t="s">
        <v>59</v>
      </c>
      <c r="R12" s="16" t="s">
        <v>60</v>
      </c>
      <c r="S12" s="124" t="s">
        <v>57</v>
      </c>
      <c r="T12" s="126"/>
      <c r="U12" s="124" t="s">
        <v>63</v>
      </c>
      <c r="V12" s="126"/>
      <c r="W12" s="16" t="s">
        <v>59</v>
      </c>
      <c r="X12" s="14" t="s">
        <v>60</v>
      </c>
      <c r="Y12" s="124" t="s">
        <v>57</v>
      </c>
      <c r="Z12" s="126"/>
      <c r="AA12" s="124" t="s">
        <v>63</v>
      </c>
      <c r="AB12" s="126"/>
      <c r="AC12" s="19" t="s">
        <v>59</v>
      </c>
      <c r="AD12" s="14" t="s">
        <v>60</v>
      </c>
      <c r="AE12" s="20"/>
    </row>
    <row r="13" spans="1:30" s="25" customFormat="1" ht="17.25">
      <c r="A13" s="127" t="s">
        <v>121</v>
      </c>
      <c r="B13" s="128"/>
      <c r="C13" s="21">
        <v>43</v>
      </c>
      <c r="D13" s="22" t="s">
        <v>122</v>
      </c>
      <c r="E13" s="23">
        <v>125</v>
      </c>
      <c r="F13" s="23">
        <f>C13*E13</f>
        <v>5375</v>
      </c>
      <c r="G13" s="127" t="s">
        <v>140</v>
      </c>
      <c r="H13" s="128"/>
      <c r="I13" s="21">
        <v>1.5</v>
      </c>
      <c r="J13" s="22" t="s">
        <v>83</v>
      </c>
      <c r="K13" s="23">
        <v>11</v>
      </c>
      <c r="L13" s="23">
        <f aca="true" t="shared" si="0" ref="L13:L18">K13*I13</f>
        <v>16.5</v>
      </c>
      <c r="M13" s="127" t="s">
        <v>157</v>
      </c>
      <c r="N13" s="128"/>
      <c r="O13" s="21">
        <v>3</v>
      </c>
      <c r="P13" s="22" t="s">
        <v>83</v>
      </c>
      <c r="Q13" s="23">
        <v>47.8</v>
      </c>
      <c r="R13" s="23">
        <f>O13*Q13</f>
        <v>143.39999999999998</v>
      </c>
      <c r="S13" s="127" t="s">
        <v>169</v>
      </c>
      <c r="T13" s="128"/>
      <c r="U13" s="21">
        <v>43</v>
      </c>
      <c r="V13" s="22" t="s">
        <v>170</v>
      </c>
      <c r="W13" s="23">
        <v>40</v>
      </c>
      <c r="X13" s="23">
        <f>U13*W13</f>
        <v>1720</v>
      </c>
      <c r="Y13" s="127" t="s">
        <v>99</v>
      </c>
      <c r="Z13" s="128"/>
      <c r="AA13" s="21">
        <v>1.5</v>
      </c>
      <c r="AB13" s="22" t="s">
        <v>83</v>
      </c>
      <c r="AC13" s="23">
        <v>45</v>
      </c>
      <c r="AD13" s="23">
        <f>AA13*AC13</f>
        <v>67.5</v>
      </c>
    </row>
    <row r="14" spans="1:30" s="25" customFormat="1" ht="17.25">
      <c r="A14" s="127" t="s">
        <v>123</v>
      </c>
      <c r="B14" s="128"/>
      <c r="C14" s="21">
        <v>1</v>
      </c>
      <c r="D14" s="22" t="s">
        <v>124</v>
      </c>
      <c r="E14" s="23">
        <v>110</v>
      </c>
      <c r="F14" s="23">
        <f aca="true" t="shared" si="1" ref="F14:F27">C14*E14</f>
        <v>110</v>
      </c>
      <c r="G14" s="127" t="s">
        <v>141</v>
      </c>
      <c r="H14" s="128"/>
      <c r="I14" s="21">
        <v>3</v>
      </c>
      <c r="J14" s="22" t="s">
        <v>83</v>
      </c>
      <c r="K14" s="23">
        <v>130</v>
      </c>
      <c r="L14" s="23">
        <f t="shared" si="0"/>
        <v>390</v>
      </c>
      <c r="M14" s="127" t="s">
        <v>158</v>
      </c>
      <c r="N14" s="128"/>
      <c r="O14" s="21">
        <v>0.3</v>
      </c>
      <c r="P14" s="22" t="s">
        <v>83</v>
      </c>
      <c r="Q14" s="23">
        <v>125</v>
      </c>
      <c r="R14" s="23">
        <f aca="true" t="shared" si="2" ref="R14:R27">O14*Q14</f>
        <v>37.5</v>
      </c>
      <c r="S14" s="127"/>
      <c r="T14" s="128"/>
      <c r="U14" s="21"/>
      <c r="V14" s="22"/>
      <c r="W14" s="23">
        <v>135</v>
      </c>
      <c r="X14" s="23">
        <f aca="true" t="shared" si="3" ref="X14:X27">U14*W14</f>
        <v>0</v>
      </c>
      <c r="Y14" s="127" t="s">
        <v>145</v>
      </c>
      <c r="Z14" s="128"/>
      <c r="AA14" s="21"/>
      <c r="AB14" s="22" t="s">
        <v>64</v>
      </c>
      <c r="AC14" s="23">
        <v>130</v>
      </c>
      <c r="AD14" s="23">
        <f aca="true" t="shared" si="4" ref="AD14:AD25">AA14*AC14</f>
        <v>0</v>
      </c>
    </row>
    <row r="15" spans="1:30" s="25" customFormat="1" ht="17.25">
      <c r="A15" s="127"/>
      <c r="B15" s="128"/>
      <c r="C15" s="21"/>
      <c r="D15" s="22"/>
      <c r="E15" s="23">
        <v>87.7</v>
      </c>
      <c r="F15" s="23">
        <f t="shared" si="1"/>
        <v>0</v>
      </c>
      <c r="G15" s="127" t="s">
        <v>142</v>
      </c>
      <c r="H15" s="128"/>
      <c r="I15" s="21">
        <v>0.6</v>
      </c>
      <c r="J15" s="22" t="s">
        <v>83</v>
      </c>
      <c r="K15" s="23">
        <v>75</v>
      </c>
      <c r="L15" s="23">
        <f t="shared" si="0"/>
        <v>45</v>
      </c>
      <c r="M15" s="127"/>
      <c r="N15" s="128"/>
      <c r="O15" s="21"/>
      <c r="P15" s="22"/>
      <c r="Q15" s="23">
        <v>78</v>
      </c>
      <c r="R15" s="23">
        <f t="shared" si="2"/>
        <v>0</v>
      </c>
      <c r="S15" s="127" t="s">
        <v>171</v>
      </c>
      <c r="T15" s="128"/>
      <c r="U15" s="21">
        <v>2</v>
      </c>
      <c r="V15" s="22" t="s">
        <v>83</v>
      </c>
      <c r="W15" s="23">
        <v>165</v>
      </c>
      <c r="X15" s="23">
        <f t="shared" si="3"/>
        <v>330</v>
      </c>
      <c r="Y15" s="127" t="s">
        <v>179</v>
      </c>
      <c r="Z15" s="128"/>
      <c r="AA15" s="21">
        <v>3</v>
      </c>
      <c r="AB15" s="22" t="s">
        <v>83</v>
      </c>
      <c r="AC15" s="23"/>
      <c r="AD15" s="23">
        <f t="shared" si="4"/>
        <v>0</v>
      </c>
    </row>
    <row r="16" spans="1:30" s="25" customFormat="1" ht="17.25">
      <c r="A16" s="127" t="s">
        <v>125</v>
      </c>
      <c r="B16" s="128"/>
      <c r="C16" s="21">
        <v>1</v>
      </c>
      <c r="D16" s="22" t="s">
        <v>129</v>
      </c>
      <c r="E16" s="23">
        <v>135</v>
      </c>
      <c r="F16" s="23">
        <f t="shared" si="1"/>
        <v>135</v>
      </c>
      <c r="G16" s="127" t="s">
        <v>143</v>
      </c>
      <c r="H16" s="128"/>
      <c r="I16" s="21">
        <v>0.3</v>
      </c>
      <c r="J16" s="22" t="s">
        <v>83</v>
      </c>
      <c r="K16" s="23">
        <v>45.6</v>
      </c>
      <c r="L16" s="23">
        <f t="shared" si="0"/>
        <v>13.68</v>
      </c>
      <c r="M16" s="127" t="s">
        <v>92</v>
      </c>
      <c r="N16" s="128"/>
      <c r="O16" s="21">
        <v>3</v>
      </c>
      <c r="P16" s="78" t="s">
        <v>72</v>
      </c>
      <c r="Q16" s="23"/>
      <c r="R16" s="23">
        <f t="shared" si="2"/>
        <v>0</v>
      </c>
      <c r="S16" s="127" t="s">
        <v>100</v>
      </c>
      <c r="T16" s="128"/>
      <c r="U16" s="21">
        <v>1</v>
      </c>
      <c r="V16" s="22" t="s">
        <v>83</v>
      </c>
      <c r="W16" s="23"/>
      <c r="X16" s="23">
        <f t="shared" si="3"/>
        <v>0</v>
      </c>
      <c r="Y16" s="127"/>
      <c r="Z16" s="128"/>
      <c r="AA16" s="21"/>
      <c r="AB16" s="22"/>
      <c r="AC16" s="23">
        <v>62.6</v>
      </c>
      <c r="AD16" s="23">
        <f t="shared" si="4"/>
        <v>0</v>
      </c>
    </row>
    <row r="17" spans="1:30" s="25" customFormat="1" ht="17.25">
      <c r="A17" s="140" t="s">
        <v>126</v>
      </c>
      <c r="B17" s="141"/>
      <c r="C17" s="108">
        <v>0.5</v>
      </c>
      <c r="D17" s="109" t="s">
        <v>130</v>
      </c>
      <c r="E17" s="23">
        <v>5</v>
      </c>
      <c r="F17" s="23">
        <f>U17*E17</f>
        <v>0</v>
      </c>
      <c r="G17" s="127" t="s">
        <v>144</v>
      </c>
      <c r="H17" s="128"/>
      <c r="I17" s="21">
        <v>0.3</v>
      </c>
      <c r="J17" s="22" t="s">
        <v>83</v>
      </c>
      <c r="K17" s="23">
        <v>135</v>
      </c>
      <c r="L17" s="23">
        <f t="shared" si="0"/>
        <v>40.5</v>
      </c>
      <c r="M17" s="127" t="s">
        <v>159</v>
      </c>
      <c r="N17" s="128"/>
      <c r="O17" s="21">
        <v>1</v>
      </c>
      <c r="P17" s="78" t="s">
        <v>83</v>
      </c>
      <c r="Q17" s="23">
        <v>80</v>
      </c>
      <c r="R17" s="23">
        <f t="shared" si="2"/>
        <v>80</v>
      </c>
      <c r="S17" s="127" t="s">
        <v>145</v>
      </c>
      <c r="T17" s="128"/>
      <c r="U17" s="21"/>
      <c r="V17" s="22" t="s">
        <v>64</v>
      </c>
      <c r="W17" s="23">
        <v>40</v>
      </c>
      <c r="X17" s="23">
        <f t="shared" si="3"/>
        <v>0</v>
      </c>
      <c r="Y17" s="127" t="s">
        <v>180</v>
      </c>
      <c r="Z17" s="128"/>
      <c r="AA17" s="21">
        <v>2.5</v>
      </c>
      <c r="AB17" s="22" t="s">
        <v>83</v>
      </c>
      <c r="AC17" s="23">
        <v>300</v>
      </c>
      <c r="AD17" s="23">
        <f t="shared" si="4"/>
        <v>750</v>
      </c>
    </row>
    <row r="18" spans="1:30" s="25" customFormat="1" ht="17.25">
      <c r="A18" s="140" t="s">
        <v>127</v>
      </c>
      <c r="B18" s="141"/>
      <c r="C18" s="108"/>
      <c r="D18" s="109" t="s">
        <v>131</v>
      </c>
      <c r="E18" s="23">
        <v>35</v>
      </c>
      <c r="F18" s="23">
        <f>U18*E18</f>
        <v>0</v>
      </c>
      <c r="G18" s="127" t="s">
        <v>145</v>
      </c>
      <c r="H18" s="128"/>
      <c r="I18" s="21"/>
      <c r="J18" s="22" t="s">
        <v>64</v>
      </c>
      <c r="K18" s="23">
        <v>200</v>
      </c>
      <c r="L18" s="23">
        <f t="shared" si="0"/>
        <v>0</v>
      </c>
      <c r="M18" s="127" t="s">
        <v>73</v>
      </c>
      <c r="N18" s="128"/>
      <c r="O18" s="21"/>
      <c r="P18" s="78" t="s">
        <v>64</v>
      </c>
      <c r="Q18" s="23">
        <v>125</v>
      </c>
      <c r="R18" s="23">
        <f t="shared" si="2"/>
        <v>0</v>
      </c>
      <c r="S18" s="127"/>
      <c r="T18" s="128"/>
      <c r="U18" s="21"/>
      <c r="V18" s="22"/>
      <c r="W18" s="23">
        <v>50</v>
      </c>
      <c r="X18" s="23">
        <f t="shared" si="3"/>
        <v>0</v>
      </c>
      <c r="Y18" s="127" t="s">
        <v>93</v>
      </c>
      <c r="Z18" s="128"/>
      <c r="AA18" s="21">
        <v>0.5</v>
      </c>
      <c r="AB18" s="22" t="s">
        <v>83</v>
      </c>
      <c r="AC18" s="24">
        <v>125</v>
      </c>
      <c r="AD18" s="23">
        <f t="shared" si="4"/>
        <v>62.5</v>
      </c>
    </row>
    <row r="19" spans="1:30" s="25" customFormat="1" ht="17.25">
      <c r="A19" s="127" t="s">
        <v>128</v>
      </c>
      <c r="B19" s="128"/>
      <c r="C19" s="21">
        <v>0.3</v>
      </c>
      <c r="D19" s="22" t="s">
        <v>130</v>
      </c>
      <c r="E19" s="23">
        <v>50</v>
      </c>
      <c r="F19" s="23">
        <f>U19*E19</f>
        <v>150</v>
      </c>
      <c r="G19" s="127" t="s">
        <v>146</v>
      </c>
      <c r="H19" s="128"/>
      <c r="I19" s="21">
        <v>0.2</v>
      </c>
      <c r="J19" s="22" t="s">
        <v>83</v>
      </c>
      <c r="K19" s="23"/>
      <c r="L19" s="23">
        <f aca="true" t="shared" si="5" ref="L19:L25">K19*I19</f>
        <v>0</v>
      </c>
      <c r="M19" s="127" t="s">
        <v>67</v>
      </c>
      <c r="N19" s="128"/>
      <c r="O19" s="21"/>
      <c r="P19" s="78" t="s">
        <v>64</v>
      </c>
      <c r="Q19" s="23">
        <v>50</v>
      </c>
      <c r="R19" s="23">
        <f t="shared" si="2"/>
        <v>0</v>
      </c>
      <c r="S19" s="127" t="s">
        <v>172</v>
      </c>
      <c r="T19" s="128"/>
      <c r="U19" s="21">
        <v>3</v>
      </c>
      <c r="V19" s="22" t="s">
        <v>83</v>
      </c>
      <c r="W19" s="23">
        <v>50</v>
      </c>
      <c r="X19" s="23">
        <f t="shared" si="3"/>
        <v>150</v>
      </c>
      <c r="Y19" s="127" t="s">
        <v>67</v>
      </c>
      <c r="Z19" s="128"/>
      <c r="AA19" s="26"/>
      <c r="AB19" s="78" t="s">
        <v>64</v>
      </c>
      <c r="AC19" s="24"/>
      <c r="AD19" s="23">
        <f t="shared" si="4"/>
        <v>0</v>
      </c>
    </row>
    <row r="20" spans="1:30" s="25" customFormat="1" ht="17.25">
      <c r="A20" s="127"/>
      <c r="B20" s="128"/>
      <c r="C20" s="21"/>
      <c r="D20" s="22"/>
      <c r="E20" s="23">
        <v>45</v>
      </c>
      <c r="F20" s="23">
        <f t="shared" si="1"/>
        <v>0</v>
      </c>
      <c r="G20" s="127" t="s">
        <v>102</v>
      </c>
      <c r="H20" s="128"/>
      <c r="I20" s="21">
        <v>0.3</v>
      </c>
      <c r="J20" s="22" t="s">
        <v>83</v>
      </c>
      <c r="K20" s="23">
        <v>52.4</v>
      </c>
      <c r="L20" s="23">
        <f t="shared" si="5"/>
        <v>15.719999999999999</v>
      </c>
      <c r="M20" s="127"/>
      <c r="N20" s="128"/>
      <c r="O20" s="21"/>
      <c r="P20" s="78"/>
      <c r="Q20" s="23">
        <v>120</v>
      </c>
      <c r="R20" s="23">
        <f t="shared" si="2"/>
        <v>0</v>
      </c>
      <c r="S20" s="127"/>
      <c r="T20" s="128"/>
      <c r="U20" s="74"/>
      <c r="V20" s="77"/>
      <c r="W20" s="23">
        <v>58</v>
      </c>
      <c r="X20" s="23">
        <f t="shared" si="3"/>
        <v>0</v>
      </c>
      <c r="Y20" s="127"/>
      <c r="Z20" s="128"/>
      <c r="AA20" s="107"/>
      <c r="AB20" s="77"/>
      <c r="AC20" s="23"/>
      <c r="AD20" s="23">
        <f t="shared" si="4"/>
        <v>0</v>
      </c>
    </row>
    <row r="21" spans="1:30" s="25" customFormat="1" ht="17.25">
      <c r="A21" s="127" t="s">
        <v>132</v>
      </c>
      <c r="B21" s="128"/>
      <c r="C21" s="21">
        <v>3</v>
      </c>
      <c r="D21" s="22" t="s">
        <v>133</v>
      </c>
      <c r="E21" s="23">
        <v>35</v>
      </c>
      <c r="F21" s="23">
        <f t="shared" si="1"/>
        <v>105</v>
      </c>
      <c r="G21" s="127" t="s">
        <v>84</v>
      </c>
      <c r="H21" s="128"/>
      <c r="I21" s="21">
        <v>0.6</v>
      </c>
      <c r="J21" s="22" t="s">
        <v>147</v>
      </c>
      <c r="K21" s="23">
        <v>5</v>
      </c>
      <c r="L21" s="23">
        <f t="shared" si="5"/>
        <v>3</v>
      </c>
      <c r="M21" s="127" t="s">
        <v>160</v>
      </c>
      <c r="N21" s="128"/>
      <c r="O21" s="21">
        <v>3</v>
      </c>
      <c r="P21" s="78" t="s">
        <v>83</v>
      </c>
      <c r="Q21" s="23">
        <v>50</v>
      </c>
      <c r="R21" s="23">
        <f t="shared" si="2"/>
        <v>150</v>
      </c>
      <c r="S21" s="127" t="s">
        <v>103</v>
      </c>
      <c r="T21" s="128"/>
      <c r="U21" s="21">
        <v>1</v>
      </c>
      <c r="V21" s="78" t="s">
        <v>83</v>
      </c>
      <c r="W21" s="23">
        <v>48</v>
      </c>
      <c r="X21" s="23">
        <f t="shared" si="3"/>
        <v>48</v>
      </c>
      <c r="Y21" s="127" t="s">
        <v>181</v>
      </c>
      <c r="Z21" s="128"/>
      <c r="AA21" s="21">
        <v>4</v>
      </c>
      <c r="AB21" s="22" t="s">
        <v>182</v>
      </c>
      <c r="AC21" s="23">
        <v>65</v>
      </c>
      <c r="AD21" s="23">
        <f t="shared" si="4"/>
        <v>260</v>
      </c>
    </row>
    <row r="22" spans="1:30" s="25" customFormat="1" ht="17.25">
      <c r="A22" s="127"/>
      <c r="B22" s="128"/>
      <c r="C22" s="21"/>
      <c r="D22" s="22"/>
      <c r="E22" s="23">
        <v>95</v>
      </c>
      <c r="F22" s="23">
        <f t="shared" si="1"/>
        <v>0</v>
      </c>
      <c r="G22" s="127"/>
      <c r="H22" s="128"/>
      <c r="I22" s="21"/>
      <c r="J22" s="22"/>
      <c r="K22" s="23">
        <v>45</v>
      </c>
      <c r="L22" s="23">
        <f t="shared" si="5"/>
        <v>0</v>
      </c>
      <c r="M22" s="127" t="s">
        <v>161</v>
      </c>
      <c r="N22" s="128"/>
      <c r="O22" s="21">
        <v>0.5</v>
      </c>
      <c r="P22" s="78" t="s">
        <v>83</v>
      </c>
      <c r="Q22" s="23">
        <v>47</v>
      </c>
      <c r="R22" s="23">
        <f t="shared" si="2"/>
        <v>23.5</v>
      </c>
      <c r="S22" s="127" t="s">
        <v>174</v>
      </c>
      <c r="T22" s="128"/>
      <c r="U22" s="21">
        <v>0.5</v>
      </c>
      <c r="V22" s="78" t="s">
        <v>83</v>
      </c>
      <c r="W22" s="23">
        <v>180</v>
      </c>
      <c r="X22" s="23">
        <f t="shared" si="3"/>
        <v>90</v>
      </c>
      <c r="Y22" s="127"/>
      <c r="Z22" s="128"/>
      <c r="AA22" s="21"/>
      <c r="AB22" s="78"/>
      <c r="AC22" s="24"/>
      <c r="AD22" s="23">
        <f t="shared" si="4"/>
        <v>0</v>
      </c>
    </row>
    <row r="23" spans="1:30" s="25" customFormat="1" ht="17.25">
      <c r="A23" s="127" t="s">
        <v>134</v>
      </c>
      <c r="B23" s="128"/>
      <c r="C23" s="21">
        <v>2</v>
      </c>
      <c r="D23" s="22" t="s">
        <v>83</v>
      </c>
      <c r="E23" s="23"/>
      <c r="F23" s="23">
        <f t="shared" si="1"/>
        <v>0</v>
      </c>
      <c r="G23" s="127" t="s">
        <v>148</v>
      </c>
      <c r="H23" s="128"/>
      <c r="I23" s="21">
        <v>43</v>
      </c>
      <c r="J23" s="78" t="s">
        <v>149</v>
      </c>
      <c r="K23" s="23">
        <v>45</v>
      </c>
      <c r="L23" s="23">
        <f t="shared" si="5"/>
        <v>1935</v>
      </c>
      <c r="M23" s="127" t="s">
        <v>67</v>
      </c>
      <c r="N23" s="128"/>
      <c r="O23" s="21"/>
      <c r="P23" s="78" t="s">
        <v>64</v>
      </c>
      <c r="Q23" s="23">
        <v>47.5</v>
      </c>
      <c r="R23" s="23">
        <f t="shared" si="2"/>
        <v>0</v>
      </c>
      <c r="S23" s="127" t="s">
        <v>76</v>
      </c>
      <c r="T23" s="128"/>
      <c r="U23" s="21">
        <v>2</v>
      </c>
      <c r="V23" s="78" t="s">
        <v>85</v>
      </c>
      <c r="W23" s="23">
        <v>95</v>
      </c>
      <c r="X23" s="23">
        <f t="shared" si="3"/>
        <v>190</v>
      </c>
      <c r="Y23" s="127" t="s">
        <v>183</v>
      </c>
      <c r="Z23" s="128"/>
      <c r="AA23" s="21">
        <v>1</v>
      </c>
      <c r="AB23" s="78" t="s">
        <v>85</v>
      </c>
      <c r="AC23" s="24">
        <v>38</v>
      </c>
      <c r="AD23" s="23">
        <v>100</v>
      </c>
    </row>
    <row r="24" spans="1:30" s="25" customFormat="1" ht="17.25">
      <c r="A24" s="127" t="s">
        <v>135</v>
      </c>
      <c r="B24" s="128"/>
      <c r="C24" s="21">
        <v>0.6</v>
      </c>
      <c r="D24" s="22" t="s">
        <v>83</v>
      </c>
      <c r="E24" s="23"/>
      <c r="F24" s="23">
        <f t="shared" si="1"/>
        <v>0</v>
      </c>
      <c r="G24" s="127"/>
      <c r="H24" s="128"/>
      <c r="I24" s="21"/>
      <c r="J24" s="78"/>
      <c r="K24" s="23">
        <v>250</v>
      </c>
      <c r="L24" s="23">
        <f t="shared" si="5"/>
        <v>0</v>
      </c>
      <c r="M24" s="127"/>
      <c r="N24" s="128"/>
      <c r="O24" s="21"/>
      <c r="P24" s="78"/>
      <c r="Q24" s="23">
        <v>45</v>
      </c>
      <c r="R24" s="23">
        <f t="shared" si="2"/>
        <v>0</v>
      </c>
      <c r="S24" s="127"/>
      <c r="T24" s="128"/>
      <c r="U24" s="21"/>
      <c r="V24" s="78"/>
      <c r="W24" s="23">
        <v>45</v>
      </c>
      <c r="X24" s="23">
        <f t="shared" si="3"/>
        <v>0</v>
      </c>
      <c r="Y24" s="127" t="s">
        <v>73</v>
      </c>
      <c r="Z24" s="128"/>
      <c r="AA24" s="21"/>
      <c r="AB24" s="78" t="s">
        <v>64</v>
      </c>
      <c r="AC24" s="24">
        <v>75</v>
      </c>
      <c r="AD24" s="23">
        <f t="shared" si="4"/>
        <v>0</v>
      </c>
    </row>
    <row r="25" spans="1:30" s="25" customFormat="1" ht="17.25">
      <c r="A25" s="127" t="s">
        <v>68</v>
      </c>
      <c r="B25" s="128"/>
      <c r="C25" s="21"/>
      <c r="D25" s="22" t="s">
        <v>64</v>
      </c>
      <c r="E25" s="23"/>
      <c r="F25" s="23">
        <f t="shared" si="1"/>
        <v>0</v>
      </c>
      <c r="G25" s="127" t="s">
        <v>150</v>
      </c>
      <c r="H25" s="128"/>
      <c r="I25" s="21">
        <v>3</v>
      </c>
      <c r="J25" s="22" t="s">
        <v>86</v>
      </c>
      <c r="K25" s="23">
        <v>98</v>
      </c>
      <c r="L25" s="23">
        <f t="shared" si="5"/>
        <v>294</v>
      </c>
      <c r="M25" s="127" t="s">
        <v>164</v>
      </c>
      <c r="N25" s="128"/>
      <c r="O25" s="21">
        <v>2</v>
      </c>
      <c r="P25" s="22" t="s">
        <v>83</v>
      </c>
      <c r="Q25" s="23">
        <v>45</v>
      </c>
      <c r="R25" s="23">
        <f t="shared" si="2"/>
        <v>90</v>
      </c>
      <c r="S25" s="127"/>
      <c r="T25" s="128"/>
      <c r="U25" s="21"/>
      <c r="V25" s="22"/>
      <c r="W25" s="23">
        <v>75</v>
      </c>
      <c r="X25" s="23">
        <f t="shared" si="3"/>
        <v>0</v>
      </c>
      <c r="Y25" s="127" t="s">
        <v>67</v>
      </c>
      <c r="Z25" s="128"/>
      <c r="AA25" s="21"/>
      <c r="AB25" s="78" t="s">
        <v>64</v>
      </c>
      <c r="AC25" s="23"/>
      <c r="AD25" s="23">
        <f t="shared" si="4"/>
        <v>0</v>
      </c>
    </row>
    <row r="26" spans="1:30" s="25" customFormat="1" ht="17.25">
      <c r="A26" s="127"/>
      <c r="B26" s="128"/>
      <c r="C26" s="74"/>
      <c r="D26" s="77"/>
      <c r="E26" s="23"/>
      <c r="F26" s="23">
        <f t="shared" si="1"/>
        <v>0</v>
      </c>
      <c r="G26" s="127" t="s">
        <v>151</v>
      </c>
      <c r="H26" s="128"/>
      <c r="I26" s="21">
        <v>0.5</v>
      </c>
      <c r="J26" s="22" t="s">
        <v>83</v>
      </c>
      <c r="K26" s="23">
        <v>200</v>
      </c>
      <c r="L26" s="23">
        <f>I26*K26</f>
        <v>100</v>
      </c>
      <c r="M26" s="127" t="s">
        <v>162</v>
      </c>
      <c r="N26" s="128"/>
      <c r="O26" s="21">
        <v>0.2</v>
      </c>
      <c r="P26" s="22" t="s">
        <v>83</v>
      </c>
      <c r="Q26" s="23">
        <v>65</v>
      </c>
      <c r="R26" s="23">
        <f t="shared" si="2"/>
        <v>13</v>
      </c>
      <c r="S26" s="127"/>
      <c r="T26" s="128"/>
      <c r="U26" s="21"/>
      <c r="V26" s="22"/>
      <c r="W26" s="23">
        <v>75</v>
      </c>
      <c r="X26" s="23">
        <f t="shared" si="3"/>
        <v>0</v>
      </c>
      <c r="Y26" s="127"/>
      <c r="Z26" s="128"/>
      <c r="AA26" s="21"/>
      <c r="AB26" s="78"/>
      <c r="AC26" s="23"/>
      <c r="AD26" s="23">
        <f>AA26*AC26</f>
        <v>0</v>
      </c>
    </row>
    <row r="27" spans="1:30" s="25" customFormat="1" ht="17.25">
      <c r="A27" s="127"/>
      <c r="B27" s="128"/>
      <c r="C27" s="74"/>
      <c r="D27" s="77"/>
      <c r="E27" s="23"/>
      <c r="F27" s="23">
        <f t="shared" si="1"/>
        <v>0</v>
      </c>
      <c r="G27" s="127" t="s">
        <v>153</v>
      </c>
      <c r="H27" s="128"/>
      <c r="I27" s="21">
        <v>1</v>
      </c>
      <c r="J27" s="22" t="s">
        <v>85</v>
      </c>
      <c r="K27" s="23">
        <v>5</v>
      </c>
      <c r="L27" s="23">
        <f>I27*K27</f>
        <v>5</v>
      </c>
      <c r="M27" s="127" t="s">
        <v>165</v>
      </c>
      <c r="N27" s="128"/>
      <c r="O27" s="21"/>
      <c r="P27" s="22" t="s">
        <v>64</v>
      </c>
      <c r="Q27" s="23"/>
      <c r="R27" s="23">
        <f t="shared" si="2"/>
        <v>0</v>
      </c>
      <c r="S27" s="127"/>
      <c r="T27" s="128"/>
      <c r="U27" s="21"/>
      <c r="V27" s="22"/>
      <c r="W27" s="23">
        <v>20</v>
      </c>
      <c r="X27" s="23">
        <f t="shared" si="3"/>
        <v>0</v>
      </c>
      <c r="Y27" s="127"/>
      <c r="Z27" s="128"/>
      <c r="AA27" s="21"/>
      <c r="AB27" s="22"/>
      <c r="AC27" s="23"/>
      <c r="AD27" s="23">
        <f>AA27*AC27</f>
        <v>0</v>
      </c>
    </row>
    <row r="28" spans="1:30" s="25" customFormat="1" ht="17.25">
      <c r="A28" s="127"/>
      <c r="B28" s="128"/>
      <c r="C28" s="74"/>
      <c r="D28" s="77"/>
      <c r="E28" s="23"/>
      <c r="F28" s="23">
        <f aca="true" t="shared" si="6" ref="F28:F39">C28*E28</f>
        <v>0</v>
      </c>
      <c r="G28" s="127" t="s">
        <v>93</v>
      </c>
      <c r="H28" s="128"/>
      <c r="I28" s="21">
        <v>0.6</v>
      </c>
      <c r="J28" s="22" t="s">
        <v>83</v>
      </c>
      <c r="K28" s="23">
        <v>5</v>
      </c>
      <c r="L28" s="23">
        <f aca="true" t="shared" si="7" ref="L28:L39">I28*K28</f>
        <v>3</v>
      </c>
      <c r="M28" s="127"/>
      <c r="N28" s="128"/>
      <c r="O28" s="21"/>
      <c r="P28" s="22"/>
      <c r="Q28" s="23"/>
      <c r="R28" s="23">
        <f aca="true" t="shared" si="8" ref="R28:R39">O28*Q28</f>
        <v>0</v>
      </c>
      <c r="S28" s="127"/>
      <c r="T28" s="128"/>
      <c r="U28" s="21"/>
      <c r="V28" s="22"/>
      <c r="W28" s="23"/>
      <c r="X28" s="23">
        <f>U28*W28</f>
        <v>0</v>
      </c>
      <c r="Y28" s="127"/>
      <c r="Z28" s="128"/>
      <c r="AA28" s="21"/>
      <c r="AB28" s="22"/>
      <c r="AC28" s="23"/>
      <c r="AD28" s="23">
        <f aca="true" t="shared" si="9" ref="AD28:AD39">AA28*AC28</f>
        <v>0</v>
      </c>
    </row>
    <row r="29" spans="1:30" s="25" customFormat="1" ht="17.25">
      <c r="A29" s="127"/>
      <c r="B29" s="128"/>
      <c r="C29" s="74"/>
      <c r="D29" s="77"/>
      <c r="E29" s="23"/>
      <c r="F29" s="23">
        <f t="shared" si="6"/>
        <v>0</v>
      </c>
      <c r="G29" s="127" t="s">
        <v>145</v>
      </c>
      <c r="H29" s="128"/>
      <c r="I29" s="21"/>
      <c r="J29" s="22" t="s">
        <v>64</v>
      </c>
      <c r="K29" s="23">
        <v>130</v>
      </c>
      <c r="L29" s="23">
        <f t="shared" si="7"/>
        <v>0</v>
      </c>
      <c r="M29" s="127"/>
      <c r="N29" s="128"/>
      <c r="O29" s="21"/>
      <c r="P29" s="22"/>
      <c r="Q29" s="23"/>
      <c r="R29" s="23">
        <f t="shared" si="8"/>
        <v>0</v>
      </c>
      <c r="S29" s="127"/>
      <c r="T29" s="128"/>
      <c r="U29" s="21"/>
      <c r="V29" s="22"/>
      <c r="W29" s="23"/>
      <c r="X29" s="23">
        <f aca="true" t="shared" si="10" ref="X29:X39">U29*W29</f>
        <v>0</v>
      </c>
      <c r="Y29" s="127"/>
      <c r="Z29" s="128"/>
      <c r="AA29" s="21"/>
      <c r="AB29" s="22"/>
      <c r="AC29" s="24"/>
      <c r="AD29" s="23">
        <f t="shared" si="9"/>
        <v>0</v>
      </c>
    </row>
    <row r="30" spans="1:30" s="25" customFormat="1" ht="17.25">
      <c r="A30" s="127"/>
      <c r="B30" s="128"/>
      <c r="C30" s="21"/>
      <c r="D30" s="22"/>
      <c r="E30" s="23"/>
      <c r="F30" s="23">
        <f t="shared" si="6"/>
        <v>0</v>
      </c>
      <c r="G30" s="127" t="s">
        <v>152</v>
      </c>
      <c r="H30" s="128"/>
      <c r="I30" s="21">
        <v>0.6</v>
      </c>
      <c r="J30" s="22" t="s">
        <v>83</v>
      </c>
      <c r="K30" s="23"/>
      <c r="L30" s="23">
        <f t="shared" si="7"/>
        <v>0</v>
      </c>
      <c r="M30" s="127"/>
      <c r="N30" s="128"/>
      <c r="O30" s="21"/>
      <c r="P30" s="22"/>
      <c r="Q30" s="23"/>
      <c r="R30" s="23">
        <f t="shared" si="8"/>
        <v>0</v>
      </c>
      <c r="S30" s="127"/>
      <c r="T30" s="128"/>
      <c r="U30" s="21"/>
      <c r="V30" s="22"/>
      <c r="W30" s="23"/>
      <c r="X30" s="23">
        <f t="shared" si="10"/>
        <v>0</v>
      </c>
      <c r="Y30" s="127"/>
      <c r="Z30" s="128"/>
      <c r="AA30" s="21"/>
      <c r="AB30" s="22"/>
      <c r="AC30" s="24"/>
      <c r="AD30" s="23">
        <f t="shared" si="9"/>
        <v>0</v>
      </c>
    </row>
    <row r="31" spans="1:30" s="25" customFormat="1" ht="17.25">
      <c r="A31" s="127"/>
      <c r="B31" s="128"/>
      <c r="C31" s="21"/>
      <c r="D31" s="22"/>
      <c r="E31" s="23"/>
      <c r="F31" s="23">
        <f t="shared" si="6"/>
        <v>0</v>
      </c>
      <c r="G31" s="127" t="s">
        <v>73</v>
      </c>
      <c r="H31" s="128"/>
      <c r="I31" s="74"/>
      <c r="J31" s="78" t="s">
        <v>64</v>
      </c>
      <c r="K31" s="23"/>
      <c r="L31" s="23">
        <f t="shared" si="7"/>
        <v>0</v>
      </c>
      <c r="M31" s="127"/>
      <c r="N31" s="128"/>
      <c r="O31" s="21"/>
      <c r="P31" s="22"/>
      <c r="Q31" s="23"/>
      <c r="R31" s="23">
        <f t="shared" si="8"/>
        <v>0</v>
      </c>
      <c r="S31" s="127"/>
      <c r="T31" s="128"/>
      <c r="U31" s="21"/>
      <c r="V31" s="22"/>
      <c r="W31" s="23"/>
      <c r="X31" s="23">
        <f t="shared" si="10"/>
        <v>0</v>
      </c>
      <c r="Y31" s="127"/>
      <c r="Z31" s="128"/>
      <c r="AA31" s="21"/>
      <c r="AB31" s="22"/>
      <c r="AC31" s="24"/>
      <c r="AD31" s="23">
        <f t="shared" si="9"/>
        <v>0</v>
      </c>
    </row>
    <row r="32" spans="1:30" s="25" customFormat="1" ht="17.25">
      <c r="A32" s="127" t="s">
        <v>67</v>
      </c>
      <c r="B32" s="128"/>
      <c r="C32" s="21">
        <v>0.3</v>
      </c>
      <c r="D32" s="22" t="s">
        <v>71</v>
      </c>
      <c r="E32" s="23">
        <v>282</v>
      </c>
      <c r="F32" s="23">
        <f t="shared" si="6"/>
        <v>84.6</v>
      </c>
      <c r="G32" s="127"/>
      <c r="H32" s="128"/>
      <c r="I32" s="21"/>
      <c r="J32" s="22"/>
      <c r="K32" s="23"/>
      <c r="L32" s="23">
        <f t="shared" si="7"/>
        <v>0</v>
      </c>
      <c r="M32" s="127"/>
      <c r="N32" s="128"/>
      <c r="O32" s="21"/>
      <c r="P32" s="22"/>
      <c r="Q32" s="23"/>
      <c r="R32" s="23">
        <f t="shared" si="8"/>
        <v>0</v>
      </c>
      <c r="S32" s="127"/>
      <c r="T32" s="128"/>
      <c r="U32" s="21"/>
      <c r="V32" s="22"/>
      <c r="W32" s="23"/>
      <c r="X32" s="23">
        <f t="shared" si="10"/>
        <v>0</v>
      </c>
      <c r="Y32" s="127"/>
      <c r="Z32" s="128"/>
      <c r="AA32" s="21"/>
      <c r="AB32" s="22"/>
      <c r="AC32" s="24"/>
      <c r="AD32" s="23">
        <f t="shared" si="9"/>
        <v>0</v>
      </c>
    </row>
    <row r="33" spans="1:30" s="25" customFormat="1" ht="17.25">
      <c r="A33" s="127" t="s">
        <v>68</v>
      </c>
      <c r="B33" s="128"/>
      <c r="C33" s="21">
        <v>0.3</v>
      </c>
      <c r="D33" s="22" t="s">
        <v>71</v>
      </c>
      <c r="E33" s="23">
        <v>68</v>
      </c>
      <c r="F33" s="23">
        <f t="shared" si="6"/>
        <v>20.4</v>
      </c>
      <c r="G33" s="127" t="s">
        <v>104</v>
      </c>
      <c r="H33" s="128"/>
      <c r="I33" s="21">
        <v>43</v>
      </c>
      <c r="J33" s="22" t="s">
        <v>86</v>
      </c>
      <c r="K33" s="23">
        <v>30</v>
      </c>
      <c r="L33" s="23">
        <f t="shared" si="7"/>
        <v>1290</v>
      </c>
      <c r="M33" s="127"/>
      <c r="N33" s="128"/>
      <c r="O33" s="21"/>
      <c r="P33" s="22"/>
      <c r="Q33" s="23"/>
      <c r="R33" s="23">
        <f t="shared" si="8"/>
        <v>0</v>
      </c>
      <c r="S33" s="127"/>
      <c r="T33" s="128"/>
      <c r="U33" s="21"/>
      <c r="V33" s="22"/>
      <c r="W33" s="23"/>
      <c r="X33" s="23">
        <f t="shared" si="10"/>
        <v>0</v>
      </c>
      <c r="Y33" s="127"/>
      <c r="Z33" s="128"/>
      <c r="AA33" s="21"/>
      <c r="AB33" s="22"/>
      <c r="AC33" s="24"/>
      <c r="AD33" s="23">
        <f t="shared" si="9"/>
        <v>0</v>
      </c>
    </row>
    <row r="34" spans="1:30" s="25" customFormat="1" ht="17.25">
      <c r="A34" s="127" t="s">
        <v>69</v>
      </c>
      <c r="B34" s="128"/>
      <c r="C34" s="21"/>
      <c r="D34" s="22" t="s">
        <v>94</v>
      </c>
      <c r="E34" s="23">
        <v>115</v>
      </c>
      <c r="F34" s="23">
        <f t="shared" si="6"/>
        <v>0</v>
      </c>
      <c r="G34" s="127"/>
      <c r="H34" s="128"/>
      <c r="I34" s="21"/>
      <c r="J34" s="22"/>
      <c r="K34" s="23">
        <v>124.2</v>
      </c>
      <c r="L34" s="23">
        <f t="shared" si="7"/>
        <v>0</v>
      </c>
      <c r="M34" s="127"/>
      <c r="N34" s="128"/>
      <c r="O34" s="21"/>
      <c r="P34" s="22"/>
      <c r="Q34" s="23"/>
      <c r="R34" s="23">
        <f t="shared" si="8"/>
        <v>0</v>
      </c>
      <c r="S34" s="127"/>
      <c r="T34" s="128"/>
      <c r="U34" s="21"/>
      <c r="V34" s="22"/>
      <c r="W34" s="23"/>
      <c r="X34" s="23">
        <f t="shared" si="10"/>
        <v>0</v>
      </c>
      <c r="Y34" s="127"/>
      <c r="Z34" s="128"/>
      <c r="AA34" s="21"/>
      <c r="AB34" s="22"/>
      <c r="AC34" s="24"/>
      <c r="AD34" s="23">
        <f t="shared" si="9"/>
        <v>0</v>
      </c>
    </row>
    <row r="35" spans="1:30" s="25" customFormat="1" ht="17.25">
      <c r="A35" s="127" t="s">
        <v>87</v>
      </c>
      <c r="B35" s="128"/>
      <c r="C35" s="74">
        <v>10</v>
      </c>
      <c r="D35" s="22" t="s">
        <v>74</v>
      </c>
      <c r="E35" s="23">
        <v>30</v>
      </c>
      <c r="F35" s="23">
        <f t="shared" si="6"/>
        <v>300</v>
      </c>
      <c r="G35" s="127"/>
      <c r="H35" s="128"/>
      <c r="I35" s="21"/>
      <c r="J35" s="22"/>
      <c r="K35" s="23">
        <v>68</v>
      </c>
      <c r="L35" s="23">
        <f t="shared" si="7"/>
        <v>0</v>
      </c>
      <c r="M35" s="127"/>
      <c r="N35" s="128"/>
      <c r="O35" s="21"/>
      <c r="P35" s="22"/>
      <c r="Q35" s="23"/>
      <c r="R35" s="23">
        <f t="shared" si="8"/>
        <v>0</v>
      </c>
      <c r="S35" s="127"/>
      <c r="T35" s="128"/>
      <c r="U35" s="21"/>
      <c r="V35" s="22"/>
      <c r="W35" s="23"/>
      <c r="X35" s="23">
        <f t="shared" si="10"/>
        <v>0</v>
      </c>
      <c r="Y35" s="127"/>
      <c r="Z35" s="128"/>
      <c r="AA35" s="21"/>
      <c r="AB35" s="22"/>
      <c r="AC35" s="24"/>
      <c r="AD35" s="23">
        <f t="shared" si="9"/>
        <v>0</v>
      </c>
    </row>
    <row r="36" spans="1:30" s="25" customFormat="1" ht="17.25">
      <c r="A36" s="127" t="s">
        <v>88</v>
      </c>
      <c r="B36" s="128"/>
      <c r="C36" s="21">
        <v>1</v>
      </c>
      <c r="D36" s="78" t="s">
        <v>71</v>
      </c>
      <c r="E36" s="23">
        <v>31.2</v>
      </c>
      <c r="F36" s="23">
        <f t="shared" si="6"/>
        <v>31.2</v>
      </c>
      <c r="G36" s="127"/>
      <c r="H36" s="128"/>
      <c r="I36" s="21"/>
      <c r="J36" s="22"/>
      <c r="K36" s="23">
        <v>110</v>
      </c>
      <c r="L36" s="23">
        <f t="shared" si="7"/>
        <v>0</v>
      </c>
      <c r="M36" s="89"/>
      <c r="N36" s="90"/>
      <c r="O36" s="21"/>
      <c r="P36" s="22"/>
      <c r="Q36" s="23"/>
      <c r="R36" s="23"/>
      <c r="S36" s="89"/>
      <c r="T36" s="90"/>
      <c r="U36" s="21"/>
      <c r="V36" s="22"/>
      <c r="W36" s="23"/>
      <c r="X36" s="23"/>
      <c r="Y36" s="89"/>
      <c r="Z36" s="90"/>
      <c r="AA36" s="21"/>
      <c r="AB36" s="22"/>
      <c r="AC36" s="24"/>
      <c r="AD36" s="23"/>
    </row>
    <row r="37" spans="1:30" s="25" customFormat="1" ht="17.25">
      <c r="A37" s="127"/>
      <c r="B37" s="128"/>
      <c r="C37" s="21"/>
      <c r="D37" s="78"/>
      <c r="E37" s="23"/>
      <c r="F37" s="23">
        <f t="shared" si="6"/>
        <v>0</v>
      </c>
      <c r="G37" s="89"/>
      <c r="H37" s="90"/>
      <c r="I37" s="21"/>
      <c r="J37" s="22"/>
      <c r="K37" s="23"/>
      <c r="L37" s="23"/>
      <c r="M37" s="89"/>
      <c r="N37" s="90"/>
      <c r="O37" s="21"/>
      <c r="P37" s="22"/>
      <c r="Q37" s="23"/>
      <c r="R37" s="23"/>
      <c r="S37" s="89"/>
      <c r="T37" s="90"/>
      <c r="U37" s="21"/>
      <c r="V37" s="22"/>
      <c r="W37" s="23"/>
      <c r="X37" s="23"/>
      <c r="Y37" s="89"/>
      <c r="Z37" s="90"/>
      <c r="AA37" s="21"/>
      <c r="AB37" s="22"/>
      <c r="AC37" s="24"/>
      <c r="AD37" s="23"/>
    </row>
    <row r="38" spans="1:30" s="25" customFormat="1" ht="17.25">
      <c r="A38" s="127"/>
      <c r="B38" s="128"/>
      <c r="C38" s="21"/>
      <c r="D38" s="78"/>
      <c r="E38" s="23"/>
      <c r="F38" s="23">
        <f t="shared" si="6"/>
        <v>0</v>
      </c>
      <c r="G38" s="127"/>
      <c r="H38" s="128"/>
      <c r="I38" s="21"/>
      <c r="J38" s="22"/>
      <c r="K38" s="23"/>
      <c r="L38" s="23">
        <f t="shared" si="7"/>
        <v>0</v>
      </c>
      <c r="M38" s="127"/>
      <c r="N38" s="128"/>
      <c r="O38" s="21"/>
      <c r="P38" s="22"/>
      <c r="Q38" s="23"/>
      <c r="R38" s="23">
        <f t="shared" si="8"/>
        <v>0</v>
      </c>
      <c r="S38" s="127"/>
      <c r="T38" s="128"/>
      <c r="U38" s="21"/>
      <c r="V38" s="22"/>
      <c r="W38" s="23"/>
      <c r="X38" s="23">
        <f t="shared" si="10"/>
        <v>0</v>
      </c>
      <c r="Y38" s="127"/>
      <c r="Z38" s="128"/>
      <c r="AA38" s="21"/>
      <c r="AB38" s="22"/>
      <c r="AC38" s="24"/>
      <c r="AD38" s="23">
        <f t="shared" si="9"/>
        <v>0</v>
      </c>
    </row>
    <row r="39" spans="1:30" s="25" customFormat="1" ht="17.25">
      <c r="A39" s="127"/>
      <c r="B39" s="128"/>
      <c r="C39" s="21"/>
      <c r="D39" s="22"/>
      <c r="E39" s="23"/>
      <c r="F39" s="23">
        <f t="shared" si="6"/>
        <v>0</v>
      </c>
      <c r="G39" s="134"/>
      <c r="H39" s="135"/>
      <c r="I39" s="21"/>
      <c r="J39" s="22"/>
      <c r="K39" s="23"/>
      <c r="L39" s="23">
        <f t="shared" si="7"/>
        <v>0</v>
      </c>
      <c r="M39" s="134"/>
      <c r="N39" s="135"/>
      <c r="O39" s="21"/>
      <c r="P39" s="22"/>
      <c r="Q39" s="23"/>
      <c r="R39" s="23">
        <f t="shared" si="8"/>
        <v>0</v>
      </c>
      <c r="S39" s="134"/>
      <c r="T39" s="135"/>
      <c r="U39" s="21"/>
      <c r="V39" s="22"/>
      <c r="W39" s="23"/>
      <c r="X39" s="23">
        <f t="shared" si="10"/>
        <v>0</v>
      </c>
      <c r="Y39" s="134"/>
      <c r="Z39" s="135"/>
      <c r="AA39" s="21"/>
      <c r="AB39" s="22"/>
      <c r="AC39" s="24"/>
      <c r="AD39" s="23">
        <f t="shared" si="9"/>
        <v>0</v>
      </c>
    </row>
    <row r="40" spans="1:30" ht="17.25">
      <c r="A40" s="27"/>
      <c r="B40" s="28"/>
      <c r="C40" s="29"/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21.75" customHeight="1">
      <c r="A41" s="31"/>
      <c r="B41" s="30" t="s">
        <v>12</v>
      </c>
      <c r="D41" s="30"/>
      <c r="E41" s="30"/>
      <c r="F41" s="30"/>
      <c r="G41" s="30"/>
      <c r="H41" s="30"/>
      <c r="I41" s="30"/>
      <c r="J41" s="30"/>
      <c r="K41" s="30"/>
      <c r="L41" s="30"/>
      <c r="M41" s="30" t="s">
        <v>11</v>
      </c>
      <c r="O41" s="30"/>
      <c r="P41" s="30"/>
      <c r="Q41" s="30"/>
      <c r="R41" s="30"/>
      <c r="S41" s="30"/>
      <c r="U41" s="30" t="s">
        <v>10</v>
      </c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7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V42" s="30"/>
      <c r="W42" s="30"/>
      <c r="X42" s="30"/>
      <c r="Y42" s="30"/>
      <c r="Z42" s="30"/>
      <c r="AA42" s="30"/>
      <c r="AB42" s="30"/>
      <c r="AC42" s="30"/>
      <c r="AD42" s="30"/>
    </row>
    <row r="46" spans="1:30" ht="17.25">
      <c r="A46" s="130" t="s">
        <v>13</v>
      </c>
      <c r="B46" s="131"/>
      <c r="C46" s="124">
        <f>SUM(F13:F39)</f>
        <v>6311.2</v>
      </c>
      <c r="D46" s="125"/>
      <c r="E46" s="125"/>
      <c r="F46" s="126"/>
      <c r="G46" s="130" t="s">
        <v>13</v>
      </c>
      <c r="H46" s="131"/>
      <c r="I46" s="124">
        <f>SUM(L13:L39)</f>
        <v>4151.4</v>
      </c>
      <c r="J46" s="125"/>
      <c r="K46" s="125"/>
      <c r="L46" s="126"/>
      <c r="M46" s="130" t="s">
        <v>13</v>
      </c>
      <c r="N46" s="131"/>
      <c r="O46" s="124">
        <f>SUM(R13:R39)</f>
        <v>537.4</v>
      </c>
      <c r="P46" s="125"/>
      <c r="Q46" s="125"/>
      <c r="R46" s="126"/>
      <c r="S46" s="130" t="s">
        <v>13</v>
      </c>
      <c r="T46" s="131"/>
      <c r="U46" s="124">
        <f>SUM(X13:X39)</f>
        <v>2528</v>
      </c>
      <c r="V46" s="125"/>
      <c r="W46" s="125"/>
      <c r="X46" s="126"/>
      <c r="Y46" s="130" t="s">
        <v>13</v>
      </c>
      <c r="Z46" s="131"/>
      <c r="AA46" s="124">
        <f>SUM(AD13:AD39)</f>
        <v>1240</v>
      </c>
      <c r="AB46" s="125"/>
      <c r="AC46" s="125"/>
      <c r="AD46" s="126"/>
    </row>
    <row r="47" spans="1:30" ht="17.25">
      <c r="A47" s="132"/>
      <c r="B47" s="133"/>
      <c r="C47" s="124">
        <f>C46/U2</f>
        <v>146.77209302325582</v>
      </c>
      <c r="D47" s="125"/>
      <c r="E47" s="125"/>
      <c r="F47" s="126"/>
      <c r="G47" s="132"/>
      <c r="H47" s="133"/>
      <c r="I47" s="124">
        <f>I46/U2</f>
        <v>96.54418604651163</v>
      </c>
      <c r="J47" s="125"/>
      <c r="K47" s="125"/>
      <c r="L47" s="126"/>
      <c r="M47" s="132"/>
      <c r="N47" s="133"/>
      <c r="O47" s="124">
        <f>O46/U2</f>
        <v>12.497674418604651</v>
      </c>
      <c r="P47" s="125"/>
      <c r="Q47" s="125"/>
      <c r="R47" s="126"/>
      <c r="S47" s="132"/>
      <c r="T47" s="133"/>
      <c r="U47" s="124">
        <f>U46/U2</f>
        <v>58.7906976744186</v>
      </c>
      <c r="V47" s="125"/>
      <c r="W47" s="125"/>
      <c r="X47" s="126"/>
      <c r="Y47" s="132"/>
      <c r="Z47" s="133"/>
      <c r="AA47" s="124">
        <f>AA46/U2</f>
        <v>28.837209302325583</v>
      </c>
      <c r="AB47" s="125"/>
      <c r="AC47" s="125"/>
      <c r="AD47" s="126"/>
    </row>
    <row r="48" spans="1:30" ht="17.25">
      <c r="A48" s="124" t="s">
        <v>14</v>
      </c>
      <c r="B48" s="126"/>
      <c r="C48" s="124">
        <f>C46+I46+O46+U46+AA46</f>
        <v>14767.999999999998</v>
      </c>
      <c r="D48" s="125"/>
      <c r="E48" s="125"/>
      <c r="F48" s="126"/>
      <c r="G48" s="124" t="s">
        <v>15</v>
      </c>
      <c r="H48" s="126"/>
      <c r="I48" s="142">
        <f>C48/O48</f>
        <v>2953.5999999999995</v>
      </c>
      <c r="J48" s="143"/>
      <c r="K48" s="143"/>
      <c r="L48" s="144"/>
      <c r="M48" s="124" t="s">
        <v>16</v>
      </c>
      <c r="N48" s="126"/>
      <c r="O48" s="124">
        <v>5</v>
      </c>
      <c r="P48" s="126"/>
      <c r="Q48" s="13" t="s">
        <v>17</v>
      </c>
      <c r="R48" s="13"/>
      <c r="S48" s="124" t="s">
        <v>18</v>
      </c>
      <c r="T48" s="126"/>
      <c r="U48" s="124">
        <f>20*U2*5-C48</f>
        <v>-10467.999999999998</v>
      </c>
      <c r="V48" s="126"/>
      <c r="W48" s="13"/>
      <c r="X48" s="13"/>
      <c r="Y48" s="127"/>
      <c r="Z48" s="128"/>
      <c r="AA48" s="124"/>
      <c r="AB48" s="126"/>
      <c r="AC48" s="15"/>
      <c r="AD48" s="32"/>
    </row>
    <row r="49" spans="9:10" ht="16.5">
      <c r="I49" s="129"/>
      <c r="J49" s="129"/>
    </row>
  </sheetData>
  <mergeCells count="212">
    <mergeCell ref="G23:H23"/>
    <mergeCell ref="G15:H15"/>
    <mergeCell ref="G14:H14"/>
    <mergeCell ref="G13:H13"/>
    <mergeCell ref="G22:H22"/>
    <mergeCell ref="G20:H20"/>
    <mergeCell ref="G16:H16"/>
    <mergeCell ref="G18:H18"/>
    <mergeCell ref="AA48:AB48"/>
    <mergeCell ref="Y32:Z32"/>
    <mergeCell ref="Y33:Z33"/>
    <mergeCell ref="Y35:Z35"/>
    <mergeCell ref="Y39:Z39"/>
    <mergeCell ref="Y38:Z38"/>
    <mergeCell ref="Y34:Z34"/>
    <mergeCell ref="Y48:Z48"/>
    <mergeCell ref="G12:H12"/>
    <mergeCell ref="H11:J11"/>
    <mergeCell ref="H5:J6"/>
    <mergeCell ref="H7:J7"/>
    <mergeCell ref="I12:J12"/>
    <mergeCell ref="H9:J9"/>
    <mergeCell ref="H10:J10"/>
    <mergeCell ref="H8:J8"/>
    <mergeCell ref="I2:J2"/>
    <mergeCell ref="C4:D4"/>
    <mergeCell ref="I4:J4"/>
    <mergeCell ref="G5:G6"/>
    <mergeCell ref="M26:N26"/>
    <mergeCell ref="N5:P6"/>
    <mergeCell ref="N7:P7"/>
    <mergeCell ref="M15:N15"/>
    <mergeCell ref="M13:N13"/>
    <mergeCell ref="O12:P12"/>
    <mergeCell ref="M12:N12"/>
    <mergeCell ref="M14:N14"/>
    <mergeCell ref="N9:P9"/>
    <mergeCell ref="N8:P8"/>
    <mergeCell ref="S24:T24"/>
    <mergeCell ref="Y28:Z28"/>
    <mergeCell ref="Y24:Z24"/>
    <mergeCell ref="Y25:Z25"/>
    <mergeCell ref="S25:T25"/>
    <mergeCell ref="S26:T26"/>
    <mergeCell ref="Y26:Z26"/>
    <mergeCell ref="S33:T33"/>
    <mergeCell ref="Y27:Z27"/>
    <mergeCell ref="S29:T29"/>
    <mergeCell ref="S30:T30"/>
    <mergeCell ref="S28:T28"/>
    <mergeCell ref="Y29:Z29"/>
    <mergeCell ref="Y30:Z30"/>
    <mergeCell ref="S31:T31"/>
    <mergeCell ref="S27:T27"/>
    <mergeCell ref="C46:F46"/>
    <mergeCell ref="I46:L46"/>
    <mergeCell ref="G48:H48"/>
    <mergeCell ref="C47:F47"/>
    <mergeCell ref="I47:L47"/>
    <mergeCell ref="S48:T48"/>
    <mergeCell ref="C48:F48"/>
    <mergeCell ref="I48:L48"/>
    <mergeCell ref="O48:P48"/>
    <mergeCell ref="A48:B48"/>
    <mergeCell ref="G34:H34"/>
    <mergeCell ref="G33:H33"/>
    <mergeCell ref="A39:B39"/>
    <mergeCell ref="A34:B34"/>
    <mergeCell ref="A33:B33"/>
    <mergeCell ref="G38:H38"/>
    <mergeCell ref="G35:H35"/>
    <mergeCell ref="A46:B47"/>
    <mergeCell ref="G46:H47"/>
    <mergeCell ref="A5:A6"/>
    <mergeCell ref="A35:B35"/>
    <mergeCell ref="B10:D10"/>
    <mergeCell ref="B11:D11"/>
    <mergeCell ref="A12:B12"/>
    <mergeCell ref="B5:D6"/>
    <mergeCell ref="B7:D7"/>
    <mergeCell ref="C12:D12"/>
    <mergeCell ref="A29:B29"/>
    <mergeCell ref="A28:B28"/>
    <mergeCell ref="G39:H39"/>
    <mergeCell ref="M32:N32"/>
    <mergeCell ref="M34:N34"/>
    <mergeCell ref="M38:N38"/>
    <mergeCell ref="M35:N35"/>
    <mergeCell ref="M39:N39"/>
    <mergeCell ref="G36:H36"/>
    <mergeCell ref="G32:H32"/>
    <mergeCell ref="B9:D9"/>
    <mergeCell ref="A15:B15"/>
    <mergeCell ref="A24:B24"/>
    <mergeCell ref="A13:B13"/>
    <mergeCell ref="A14:B14"/>
    <mergeCell ref="A17:B17"/>
    <mergeCell ref="A18:B18"/>
    <mergeCell ref="M16:N16"/>
    <mergeCell ref="M17:N17"/>
    <mergeCell ref="M19:N19"/>
    <mergeCell ref="A22:B22"/>
    <mergeCell ref="M21:N21"/>
    <mergeCell ref="G19:H19"/>
    <mergeCell ref="G21:H21"/>
    <mergeCell ref="A19:B19"/>
    <mergeCell ref="A20:B20"/>
    <mergeCell ref="A21:B21"/>
    <mergeCell ref="G24:H24"/>
    <mergeCell ref="A23:B23"/>
    <mergeCell ref="A32:B32"/>
    <mergeCell ref="A27:B27"/>
    <mergeCell ref="G25:H25"/>
    <mergeCell ref="G26:H26"/>
    <mergeCell ref="A26:B26"/>
    <mergeCell ref="G31:H31"/>
    <mergeCell ref="A30:B30"/>
    <mergeCell ref="A25:B25"/>
    <mergeCell ref="A38:B38"/>
    <mergeCell ref="G17:H17"/>
    <mergeCell ref="A31:B31"/>
    <mergeCell ref="M20:N20"/>
    <mergeCell ref="M18:N18"/>
    <mergeCell ref="M22:N22"/>
    <mergeCell ref="A36:B36"/>
    <mergeCell ref="A37:B37"/>
    <mergeCell ref="M33:N33"/>
    <mergeCell ref="M27:N27"/>
    <mergeCell ref="U2:V2"/>
    <mergeCell ref="T5:V6"/>
    <mergeCell ref="T7:V7"/>
    <mergeCell ref="B8:D8"/>
    <mergeCell ref="S4:T4"/>
    <mergeCell ref="S5:S6"/>
    <mergeCell ref="C2:D2"/>
    <mergeCell ref="A4:B4"/>
    <mergeCell ref="G4:H4"/>
    <mergeCell ref="M4:N4"/>
    <mergeCell ref="A16:B16"/>
    <mergeCell ref="O4:P4"/>
    <mergeCell ref="T8:V8"/>
    <mergeCell ref="M5:M6"/>
    <mergeCell ref="S13:T13"/>
    <mergeCell ref="S12:T12"/>
    <mergeCell ref="T11:V11"/>
    <mergeCell ref="U12:V12"/>
    <mergeCell ref="N10:P10"/>
    <mergeCell ref="N11:P11"/>
    <mergeCell ref="M23:N23"/>
    <mergeCell ref="S35:T35"/>
    <mergeCell ref="S39:T39"/>
    <mergeCell ref="O47:R47"/>
    <mergeCell ref="S38:T38"/>
    <mergeCell ref="S32:T32"/>
    <mergeCell ref="M31:N31"/>
    <mergeCell ref="M24:N24"/>
    <mergeCell ref="M25:N25"/>
    <mergeCell ref="S34:T34"/>
    <mergeCell ref="S16:T16"/>
    <mergeCell ref="S14:T14"/>
    <mergeCell ref="S23:T23"/>
    <mergeCell ref="S15:T15"/>
    <mergeCell ref="S20:T20"/>
    <mergeCell ref="S21:T21"/>
    <mergeCell ref="S22:T22"/>
    <mergeCell ref="S19:T19"/>
    <mergeCell ref="S18:T18"/>
    <mergeCell ref="S17:T17"/>
    <mergeCell ref="Z10:AB10"/>
    <mergeCell ref="Z9:AB9"/>
    <mergeCell ref="Y5:Y6"/>
    <mergeCell ref="U4:V4"/>
    <mergeCell ref="AA4:AB4"/>
    <mergeCell ref="Y4:Z4"/>
    <mergeCell ref="Z5:AB6"/>
    <mergeCell ref="Z7:AB7"/>
    <mergeCell ref="T9:V9"/>
    <mergeCell ref="T10:V10"/>
    <mergeCell ref="Z11:AB11"/>
    <mergeCell ref="Y12:Z12"/>
    <mergeCell ref="AA12:AB12"/>
    <mergeCell ref="Y13:Z13"/>
    <mergeCell ref="Y31:Z31"/>
    <mergeCell ref="Y14:Z14"/>
    <mergeCell ref="Y16:Z16"/>
    <mergeCell ref="Y15:Z15"/>
    <mergeCell ref="Y21:Z21"/>
    <mergeCell ref="Y17:Z17"/>
    <mergeCell ref="Y20:Z20"/>
    <mergeCell ref="Y23:Z23"/>
    <mergeCell ref="Y19:Z19"/>
    <mergeCell ref="Y18:Z18"/>
    <mergeCell ref="I49:J49"/>
    <mergeCell ref="AA47:AD47"/>
    <mergeCell ref="M46:N47"/>
    <mergeCell ref="S46:T47"/>
    <mergeCell ref="Y46:Z47"/>
    <mergeCell ref="AA46:AD46"/>
    <mergeCell ref="U48:V48"/>
    <mergeCell ref="U47:X47"/>
    <mergeCell ref="O46:R46"/>
    <mergeCell ref="M48:N48"/>
    <mergeCell ref="Z8:AB8"/>
    <mergeCell ref="U46:X46"/>
    <mergeCell ref="G27:H27"/>
    <mergeCell ref="M30:N30"/>
    <mergeCell ref="G29:H29"/>
    <mergeCell ref="G28:H28"/>
    <mergeCell ref="M28:N28"/>
    <mergeCell ref="G30:H30"/>
    <mergeCell ref="M29:N29"/>
    <mergeCell ref="Y22:Z22"/>
  </mergeCells>
  <printOptions horizontalCentered="1"/>
  <pageMargins left="0.11811023622047245" right="0.1181102362204724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D10" sqref="D10:E10"/>
    </sheetView>
  </sheetViews>
  <sheetFormatPr defaultColWidth="9.00390625" defaultRowHeight="16.5"/>
  <cols>
    <col min="1" max="1" width="14.375" style="49" bestFit="1" customWidth="1"/>
    <col min="2" max="2" width="16.25390625" style="0" customWidth="1"/>
    <col min="3" max="3" width="6.25390625" style="0" customWidth="1"/>
    <col min="4" max="4" width="16.25390625" style="0" customWidth="1"/>
    <col min="5" max="5" width="6.25390625" style="0" customWidth="1"/>
    <col min="6" max="6" width="16.25390625" style="0" customWidth="1"/>
    <col min="7" max="7" width="6.25390625" style="0" customWidth="1"/>
    <col min="8" max="8" width="16.25390625" style="0" customWidth="1"/>
    <col min="9" max="9" width="6.25390625" style="0" customWidth="1"/>
    <col min="10" max="10" width="16.25390625" style="0" customWidth="1"/>
    <col min="11" max="11" width="6.25390625" style="0" customWidth="1"/>
  </cols>
  <sheetData>
    <row r="1" spans="1:11" ht="69" customHeight="1">
      <c r="A1" s="169" t="str">
        <f>'菜單表-6'!N1</f>
        <v>翠巒</v>
      </c>
      <c r="B1" s="170"/>
      <c r="C1" s="168" t="s">
        <v>19</v>
      </c>
      <c r="D1" s="168"/>
      <c r="E1" s="168"/>
      <c r="F1" s="33" t="s">
        <v>20</v>
      </c>
      <c r="G1" s="34" t="str">
        <f>'菜單表-6'!I2</f>
        <v>六</v>
      </c>
      <c r="H1" s="35" t="s">
        <v>5</v>
      </c>
      <c r="I1" s="160" t="s">
        <v>21</v>
      </c>
      <c r="J1" s="160"/>
      <c r="K1" s="160"/>
    </row>
    <row r="2" spans="1:11" s="39" customFormat="1" ht="24" customHeight="1">
      <c r="A2" s="36" t="s">
        <v>22</v>
      </c>
      <c r="B2" s="37">
        <f>'菜單表-6'!A4</f>
        <v>39357</v>
      </c>
      <c r="C2" s="38" t="s">
        <v>109</v>
      </c>
      <c r="D2" s="37">
        <f>'菜單表-6'!G4</f>
        <v>39358</v>
      </c>
      <c r="E2" s="38" t="s">
        <v>110</v>
      </c>
      <c r="F2" s="37">
        <f>'菜單表-6'!M4</f>
        <v>39359</v>
      </c>
      <c r="G2" s="38" t="s">
        <v>105</v>
      </c>
      <c r="H2" s="37">
        <f>'菜單表-6'!S4</f>
        <v>39360</v>
      </c>
      <c r="I2" s="38" t="s">
        <v>106</v>
      </c>
      <c r="J2" s="37">
        <f>'菜單表-6'!Y4</f>
        <v>39363</v>
      </c>
      <c r="K2" s="38" t="s">
        <v>107</v>
      </c>
    </row>
    <row r="3" spans="1:11" s="39" customFormat="1" ht="24" customHeight="1">
      <c r="A3" s="40" t="s">
        <v>24</v>
      </c>
      <c r="B3" s="148" t="str">
        <f>'菜單表-6'!B5</f>
        <v>白米飯</v>
      </c>
      <c r="C3" s="149"/>
      <c r="D3" s="148" t="str">
        <f>'菜單表-6'!H5</f>
        <v>主食變化</v>
      </c>
      <c r="E3" s="149"/>
      <c r="F3" s="148" t="str">
        <f>'菜單表-6'!N5</f>
        <v>白米飯</v>
      </c>
      <c r="G3" s="149"/>
      <c r="H3" s="148" t="s">
        <v>9</v>
      </c>
      <c r="I3" s="149"/>
      <c r="J3" s="161" t="str">
        <f>'菜單表-6'!Z5</f>
        <v>白米飯</v>
      </c>
      <c r="K3" s="162"/>
    </row>
    <row r="4" spans="1:11" s="39" customFormat="1" ht="24" customHeight="1">
      <c r="A4" s="41" t="s">
        <v>25</v>
      </c>
      <c r="B4" s="150" t="str">
        <f>'菜單表-6'!B7</f>
        <v>香酥雞翅</v>
      </c>
      <c r="C4" s="151"/>
      <c r="D4" s="150" t="str">
        <f>'菜單表-6'!H7</f>
        <v>南瓜炒米粉</v>
      </c>
      <c r="E4" s="151"/>
      <c r="F4" s="150" t="str">
        <f>'菜單表-6'!N7</f>
        <v>蒜泥白肉</v>
      </c>
      <c r="G4" s="151"/>
      <c r="H4" s="150" t="str">
        <f>'菜單表-6'!T7</f>
        <v>香煎白帶魚</v>
      </c>
      <c r="I4" s="151"/>
      <c r="J4" s="158" t="str">
        <f>'菜單表-6'!Z7</f>
        <v>蘿蔔滷肉</v>
      </c>
      <c r="K4" s="159"/>
    </row>
    <row r="5" spans="1:11" s="39" customFormat="1" ht="24" customHeight="1">
      <c r="A5" s="41" t="s">
        <v>26</v>
      </c>
      <c r="B5" s="150" t="str">
        <f>'菜單表-6'!B8</f>
        <v>紅燒豆腐</v>
      </c>
      <c r="C5" s="151"/>
      <c r="D5" s="150" t="str">
        <f>'菜單表-6'!H8</f>
        <v>滷福州丸</v>
      </c>
      <c r="E5" s="151"/>
      <c r="F5" s="150" t="str">
        <f>'菜單表-6'!N8</f>
        <v>玉米火腿蛋</v>
      </c>
      <c r="G5" s="151"/>
      <c r="H5" s="150" t="str">
        <f>'菜單表-6'!T8</f>
        <v>韭菜花炒黑輪</v>
      </c>
      <c r="I5" s="151"/>
      <c r="J5" s="158" t="e">
        <f>'菜單表-6'!#REF!</f>
        <v>#REF!</v>
      </c>
      <c r="K5" s="159"/>
    </row>
    <row r="6" spans="1:11" s="39" customFormat="1" ht="24" customHeight="1">
      <c r="A6" s="41" t="s">
        <v>26</v>
      </c>
      <c r="B6" s="150" t="str">
        <f>'菜單表-6'!B9</f>
        <v>炒大陸妹</v>
      </c>
      <c r="C6" s="151"/>
      <c r="D6" s="150">
        <f>'菜單表-6'!H9</f>
        <v>0</v>
      </c>
      <c r="E6" s="151"/>
      <c r="F6" s="150" t="str">
        <f>'菜單表-6'!N9</f>
        <v>絲瓜麵線</v>
      </c>
      <c r="G6" s="151"/>
      <c r="H6" s="150" t="str">
        <f>'菜單表-6'!T9</f>
        <v>炒高麗菜</v>
      </c>
      <c r="I6" s="151"/>
      <c r="J6" s="158" t="str">
        <f>'菜單表-6'!Z9</f>
        <v>炒青花菜</v>
      </c>
      <c r="K6" s="159"/>
    </row>
    <row r="7" spans="1:11" s="39" customFormat="1" ht="24" customHeight="1">
      <c r="A7" s="41" t="s">
        <v>27</v>
      </c>
      <c r="B7" s="150" t="str">
        <f>'菜單表-6'!B10</f>
        <v>冬瓜蛤蜊湯</v>
      </c>
      <c r="C7" s="151"/>
      <c r="D7" s="150" t="str">
        <f>'菜單表-6'!H10</f>
        <v>酸辣湯</v>
      </c>
      <c r="E7" s="151"/>
      <c r="F7" s="150" t="str">
        <f>'菜單表-6'!N10</f>
        <v>空心菜小魚湯</v>
      </c>
      <c r="G7" s="151"/>
      <c r="H7" s="150" t="str">
        <f>'菜單表-6'!T10</f>
        <v>綠豆意仁湯</v>
      </c>
      <c r="I7" s="151"/>
      <c r="J7" s="158" t="str">
        <f>'菜單表-6'!Z10</f>
        <v>紫菜蛋花湯</v>
      </c>
      <c r="K7" s="159"/>
    </row>
    <row r="8" spans="1:11" s="39" customFormat="1" ht="24" customHeight="1">
      <c r="A8" s="42" t="s">
        <v>28</v>
      </c>
      <c r="B8" s="150"/>
      <c r="C8" s="151"/>
      <c r="D8" s="150"/>
      <c r="E8" s="151"/>
      <c r="F8" s="150"/>
      <c r="G8" s="151"/>
      <c r="H8" s="150"/>
      <c r="I8" s="151"/>
      <c r="J8" s="158"/>
      <c r="K8" s="159"/>
    </row>
    <row r="9" spans="1:11" s="39" customFormat="1" ht="24" customHeight="1">
      <c r="A9" s="43" t="s">
        <v>29</v>
      </c>
      <c r="B9" s="152"/>
      <c r="C9" s="153"/>
      <c r="D9" s="152"/>
      <c r="E9" s="153"/>
      <c r="F9" s="152"/>
      <c r="G9" s="153"/>
      <c r="H9" s="152"/>
      <c r="I9" s="153"/>
      <c r="J9" s="152"/>
      <c r="K9" s="153"/>
    </row>
    <row r="10" spans="1:11" s="39" customFormat="1" ht="24" customHeight="1">
      <c r="A10" s="18" t="s">
        <v>30</v>
      </c>
      <c r="B10" s="146">
        <f>B11*4+B12*9+B13*4</f>
        <v>689.1</v>
      </c>
      <c r="C10" s="147"/>
      <c r="D10" s="154">
        <f>D11*4+D12*9+D13*4</f>
        <v>690.2</v>
      </c>
      <c r="E10" s="155"/>
      <c r="F10" s="154">
        <f>F11*4+F12*9+F13*4</f>
        <v>676</v>
      </c>
      <c r="G10" s="155"/>
      <c r="H10" s="154">
        <f>H11*4+H12*9+H13*4</f>
        <v>696.5</v>
      </c>
      <c r="I10" s="155"/>
      <c r="J10" s="154">
        <f>J11*4+J12*9+J13*4</f>
        <v>0</v>
      </c>
      <c r="K10" s="155"/>
    </row>
    <row r="11" spans="1:11" s="39" customFormat="1" ht="24" customHeight="1">
      <c r="A11" s="18" t="s">
        <v>31</v>
      </c>
      <c r="B11" s="154">
        <v>28.2</v>
      </c>
      <c r="C11" s="155"/>
      <c r="D11" s="154">
        <v>29</v>
      </c>
      <c r="E11" s="155"/>
      <c r="F11" s="154">
        <v>28.5</v>
      </c>
      <c r="G11" s="155"/>
      <c r="H11" s="154">
        <v>29.8</v>
      </c>
      <c r="I11" s="155"/>
      <c r="J11" s="154"/>
      <c r="K11" s="155"/>
    </row>
    <row r="12" spans="1:11" s="39" customFormat="1" ht="24" customHeight="1">
      <c r="A12" s="18" t="s">
        <v>32</v>
      </c>
      <c r="B12" s="154">
        <v>25.5</v>
      </c>
      <c r="C12" s="155"/>
      <c r="D12" s="154">
        <v>25.8</v>
      </c>
      <c r="E12" s="155"/>
      <c r="F12" s="154">
        <v>24</v>
      </c>
      <c r="G12" s="155"/>
      <c r="H12" s="154">
        <v>25.7</v>
      </c>
      <c r="I12" s="155"/>
      <c r="J12" s="154"/>
      <c r="K12" s="155"/>
    </row>
    <row r="13" spans="1:11" s="39" customFormat="1" ht="24" customHeight="1">
      <c r="A13" s="44" t="s">
        <v>33</v>
      </c>
      <c r="B13" s="156">
        <v>86.7</v>
      </c>
      <c r="C13" s="157"/>
      <c r="D13" s="156">
        <v>85.5</v>
      </c>
      <c r="E13" s="157"/>
      <c r="F13" s="156">
        <v>86.5</v>
      </c>
      <c r="G13" s="157"/>
      <c r="H13" s="156">
        <v>86.5</v>
      </c>
      <c r="I13" s="157"/>
      <c r="J13" s="156"/>
      <c r="K13" s="157"/>
    </row>
    <row r="15" spans="1:5" ht="19.5">
      <c r="A15" s="167" t="s">
        <v>34</v>
      </c>
      <c r="B15" s="167"/>
      <c r="C15" s="167"/>
      <c r="D15" s="167"/>
      <c r="E15" s="167"/>
    </row>
    <row r="16" spans="1:5" ht="19.5">
      <c r="A16" s="17"/>
      <c r="B16" s="167" t="s">
        <v>35</v>
      </c>
      <c r="C16" s="167"/>
      <c r="D16" s="167" t="s">
        <v>36</v>
      </c>
      <c r="E16" s="167"/>
    </row>
    <row r="17" spans="1:5" ht="19.5">
      <c r="A17" s="17" t="s">
        <v>37</v>
      </c>
      <c r="B17" s="167" t="s">
        <v>38</v>
      </c>
      <c r="C17" s="167"/>
      <c r="D17" s="167" t="s">
        <v>39</v>
      </c>
      <c r="E17" s="167"/>
    </row>
    <row r="18" spans="1:5" ht="19.5">
      <c r="A18" s="17" t="s">
        <v>40</v>
      </c>
      <c r="B18" s="167" t="s">
        <v>41</v>
      </c>
      <c r="C18" s="167"/>
      <c r="D18" s="167" t="s">
        <v>42</v>
      </c>
      <c r="E18" s="167"/>
    </row>
    <row r="19" spans="1:11" ht="19.5">
      <c r="A19" s="17" t="s">
        <v>43</v>
      </c>
      <c r="B19" s="167" t="s">
        <v>44</v>
      </c>
      <c r="C19" s="167"/>
      <c r="D19" s="167" t="s">
        <v>45</v>
      </c>
      <c r="E19" s="167"/>
      <c r="F19" s="45"/>
      <c r="G19" s="45"/>
      <c r="H19" s="45"/>
      <c r="I19" s="45"/>
      <c r="J19" s="45"/>
      <c r="K19" s="46"/>
    </row>
    <row r="20" spans="1:11" ht="19.5">
      <c r="A20" s="17" t="s">
        <v>46</v>
      </c>
      <c r="B20" s="167" t="s">
        <v>47</v>
      </c>
      <c r="C20" s="167"/>
      <c r="D20" s="167" t="s">
        <v>47</v>
      </c>
      <c r="E20" s="167"/>
      <c r="F20" s="45"/>
      <c r="G20" s="45"/>
      <c r="H20" s="45"/>
      <c r="I20" s="45"/>
      <c r="J20" s="45"/>
      <c r="K20" s="46"/>
    </row>
    <row r="21" spans="1:11" ht="19.5">
      <c r="A21" s="17" t="s">
        <v>48</v>
      </c>
      <c r="B21" s="167" t="s">
        <v>49</v>
      </c>
      <c r="C21" s="167"/>
      <c r="D21" s="167" t="s">
        <v>49</v>
      </c>
      <c r="E21" s="167"/>
      <c r="F21" s="45"/>
      <c r="G21" s="45"/>
      <c r="H21" s="163" t="s">
        <v>50</v>
      </c>
      <c r="I21" s="163"/>
      <c r="J21" s="163"/>
      <c r="K21" s="164"/>
    </row>
    <row r="22" spans="1:11" ht="20.25" thickBot="1">
      <c r="A22" s="17" t="s">
        <v>51</v>
      </c>
      <c r="B22" s="167" t="s">
        <v>45</v>
      </c>
      <c r="C22" s="167"/>
      <c r="D22" s="167" t="s">
        <v>52</v>
      </c>
      <c r="E22" s="167"/>
      <c r="F22" s="47"/>
      <c r="G22" s="48"/>
      <c r="H22" s="165"/>
      <c r="I22" s="165"/>
      <c r="J22" s="165"/>
      <c r="K22" s="166"/>
    </row>
  </sheetData>
  <mergeCells count="74">
    <mergeCell ref="C1:E1"/>
    <mergeCell ref="A1:B1"/>
    <mergeCell ref="D22:E22"/>
    <mergeCell ref="B22:C22"/>
    <mergeCell ref="D18:E18"/>
    <mergeCell ref="D19:E19"/>
    <mergeCell ref="D20:E20"/>
    <mergeCell ref="D21:E21"/>
    <mergeCell ref="D10:E10"/>
    <mergeCell ref="D11:E11"/>
    <mergeCell ref="H21:K22"/>
    <mergeCell ref="A15:E15"/>
    <mergeCell ref="B16:C16"/>
    <mergeCell ref="B17:C17"/>
    <mergeCell ref="B18:C18"/>
    <mergeCell ref="B19:C19"/>
    <mergeCell ref="B20:C20"/>
    <mergeCell ref="B21:C21"/>
    <mergeCell ref="D16:E16"/>
    <mergeCell ref="D17:E17"/>
    <mergeCell ref="J11:K11"/>
    <mergeCell ref="J12:K12"/>
    <mergeCell ref="J13:K13"/>
    <mergeCell ref="I1:K1"/>
    <mergeCell ref="J7:K7"/>
    <mergeCell ref="J8:K8"/>
    <mergeCell ref="J9:K9"/>
    <mergeCell ref="J10:K10"/>
    <mergeCell ref="J3:K3"/>
    <mergeCell ref="J4:K4"/>
    <mergeCell ref="J5:K5"/>
    <mergeCell ref="J6:K6"/>
    <mergeCell ref="H10:I10"/>
    <mergeCell ref="H7:I7"/>
    <mergeCell ref="H8:I8"/>
    <mergeCell ref="H9:I9"/>
    <mergeCell ref="H11:I11"/>
    <mergeCell ref="H12:I12"/>
    <mergeCell ref="H13:I13"/>
    <mergeCell ref="F11:G11"/>
    <mergeCell ref="F12:G12"/>
    <mergeCell ref="F13:G13"/>
    <mergeCell ref="H3:I3"/>
    <mergeCell ref="H4:I4"/>
    <mergeCell ref="H5:I5"/>
    <mergeCell ref="H6:I6"/>
    <mergeCell ref="F7:G7"/>
    <mergeCell ref="F8:G8"/>
    <mergeCell ref="F9:G9"/>
    <mergeCell ref="F10:G10"/>
    <mergeCell ref="F3:G3"/>
    <mergeCell ref="F4:G4"/>
    <mergeCell ref="F5:G5"/>
    <mergeCell ref="F6:G6"/>
    <mergeCell ref="D12:E12"/>
    <mergeCell ref="D13:E13"/>
    <mergeCell ref="B11:C11"/>
    <mergeCell ref="B12:C12"/>
    <mergeCell ref="B13:C13"/>
    <mergeCell ref="D3:E3"/>
    <mergeCell ref="D4:E4"/>
    <mergeCell ref="D5:E5"/>
    <mergeCell ref="D6:E6"/>
    <mergeCell ref="D7:E7"/>
    <mergeCell ref="D8:E8"/>
    <mergeCell ref="D9:E9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7480314960629921" right="0.7480314960629921" top="0.49" bottom="0.69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7">
      <selection activeCell="G18" sqref="G18"/>
    </sheetView>
  </sheetViews>
  <sheetFormatPr defaultColWidth="9.00390625" defaultRowHeight="16.5"/>
  <cols>
    <col min="1" max="1" width="12.375" style="67" customWidth="1"/>
    <col min="2" max="2" width="16.75390625" style="50" customWidth="1"/>
    <col min="3" max="4" width="9.00390625" style="50" customWidth="1"/>
    <col min="5" max="6" width="5.875" style="50" hidden="1" customWidth="1"/>
    <col min="7" max="7" width="17.50390625" style="50" customWidth="1"/>
    <col min="8" max="9" width="9.00390625" style="50" customWidth="1"/>
    <col min="10" max="10" width="5.875" style="50" hidden="1" customWidth="1"/>
    <col min="11" max="11" width="5.875" style="51" hidden="1" customWidth="1"/>
    <col min="12" max="12" width="9.00390625" style="50" hidden="1" customWidth="1"/>
    <col min="13" max="16384" width="9.00390625" style="50" customWidth="1"/>
  </cols>
  <sheetData>
    <row r="1" spans="1:9" ht="30" customHeight="1">
      <c r="A1" s="175" t="s">
        <v>91</v>
      </c>
      <c r="B1" s="175"/>
      <c r="C1" s="175"/>
      <c r="D1" s="175"/>
      <c r="E1" s="175"/>
      <c r="F1" s="175"/>
      <c r="G1" s="175"/>
      <c r="H1" s="175"/>
      <c r="I1" s="175"/>
    </row>
    <row r="2" spans="1:9" ht="33" thickBot="1">
      <c r="A2" s="176" t="s">
        <v>184</v>
      </c>
      <c r="B2" s="176"/>
      <c r="C2" s="176"/>
      <c r="D2" s="176"/>
      <c r="E2" s="176"/>
      <c r="F2" s="176"/>
      <c r="G2" s="176"/>
      <c r="H2" s="176"/>
      <c r="I2" s="176"/>
    </row>
    <row r="3" spans="1:11" s="2" customFormat="1" ht="21" thickBot="1" thickTop="1">
      <c r="A3" s="103" t="s">
        <v>77</v>
      </c>
      <c r="B3" s="177" t="s">
        <v>78</v>
      </c>
      <c r="C3" s="177"/>
      <c r="D3" s="177"/>
      <c r="E3" s="104"/>
      <c r="F3" s="104"/>
      <c r="G3" s="177" t="s">
        <v>79</v>
      </c>
      <c r="H3" s="177"/>
      <c r="I3" s="178"/>
      <c r="K3" s="52"/>
    </row>
    <row r="4" spans="1:12" s="2" customFormat="1" ht="20.25" thickTop="1">
      <c r="A4" s="181">
        <v>39359</v>
      </c>
      <c r="B4" s="186" t="s">
        <v>194</v>
      </c>
      <c r="C4" s="171"/>
      <c r="D4" s="171"/>
      <c r="E4" s="186">
        <f>SUM(F5:F9)</f>
        <v>250</v>
      </c>
      <c r="F4" s="172"/>
      <c r="G4" s="187" t="s">
        <v>187</v>
      </c>
      <c r="H4" s="188"/>
      <c r="I4" s="189"/>
      <c r="J4" s="173">
        <f>SUM(K5:K9)</f>
        <v>173</v>
      </c>
      <c r="K4" s="174"/>
      <c r="L4" s="2">
        <f>E4+J4</f>
        <v>423</v>
      </c>
    </row>
    <row r="5" spans="1:11" s="2" customFormat="1" ht="19.5">
      <c r="A5" s="181"/>
      <c r="B5" s="57" t="s">
        <v>186</v>
      </c>
      <c r="C5" s="54"/>
      <c r="D5" s="85" t="s">
        <v>64</v>
      </c>
      <c r="E5" s="87">
        <v>60</v>
      </c>
      <c r="F5" s="58">
        <f>E5*C5</f>
        <v>0</v>
      </c>
      <c r="G5" s="57" t="s">
        <v>189</v>
      </c>
      <c r="H5" s="54">
        <v>1</v>
      </c>
      <c r="I5" s="91" t="s">
        <v>85</v>
      </c>
      <c r="J5" s="58">
        <v>30</v>
      </c>
      <c r="K5" s="70">
        <f>H5*J5</f>
        <v>30</v>
      </c>
    </row>
    <row r="6" spans="1:11" s="2" customFormat="1" ht="19.5">
      <c r="A6" s="181"/>
      <c r="B6" s="53" t="s">
        <v>92</v>
      </c>
      <c r="C6" s="54">
        <v>1</v>
      </c>
      <c r="D6" s="85" t="s">
        <v>72</v>
      </c>
      <c r="E6" s="87">
        <v>250</v>
      </c>
      <c r="F6" s="58">
        <f>E6*C6</f>
        <v>250</v>
      </c>
      <c r="G6" s="53" t="s">
        <v>188</v>
      </c>
      <c r="H6" s="54">
        <v>1</v>
      </c>
      <c r="I6" s="91" t="s">
        <v>74</v>
      </c>
      <c r="J6" s="58">
        <v>65</v>
      </c>
      <c r="K6" s="70">
        <f>H6*J6</f>
        <v>65</v>
      </c>
    </row>
    <row r="7" spans="1:11" s="2" customFormat="1" ht="19.5">
      <c r="A7" s="181"/>
      <c r="B7" s="53" t="s">
        <v>159</v>
      </c>
      <c r="C7" s="54"/>
      <c r="D7" s="85" t="s">
        <v>64</v>
      </c>
      <c r="E7" s="88">
        <v>32</v>
      </c>
      <c r="F7" s="58">
        <f>E7*C7</f>
        <v>0</v>
      </c>
      <c r="G7" s="53" t="s">
        <v>76</v>
      </c>
      <c r="H7" s="54">
        <v>1</v>
      </c>
      <c r="I7" s="91" t="s">
        <v>85</v>
      </c>
      <c r="J7" s="63">
        <v>78</v>
      </c>
      <c r="K7" s="70">
        <f>H7*J7</f>
        <v>78</v>
      </c>
    </row>
    <row r="8" spans="1:11" s="2" customFormat="1" ht="19.5">
      <c r="A8" s="181"/>
      <c r="B8" s="53"/>
      <c r="C8" s="54"/>
      <c r="D8" s="85"/>
      <c r="E8" s="87">
        <v>31.2</v>
      </c>
      <c r="F8" s="58">
        <f>E8*C8</f>
        <v>0</v>
      </c>
      <c r="G8" s="53"/>
      <c r="H8" s="54"/>
      <c r="I8" s="91"/>
      <c r="J8" s="58">
        <v>75</v>
      </c>
      <c r="K8" s="70">
        <f>H8*J8</f>
        <v>0</v>
      </c>
    </row>
    <row r="9" spans="1:11" s="2" customFormat="1" ht="19.5">
      <c r="A9" s="92" t="s">
        <v>185</v>
      </c>
      <c r="B9" s="53"/>
      <c r="C9" s="54"/>
      <c r="D9" s="85"/>
      <c r="E9" s="88">
        <v>50.6</v>
      </c>
      <c r="F9" s="73">
        <f>C9*E9</f>
        <v>0</v>
      </c>
      <c r="G9" s="53"/>
      <c r="H9" s="54"/>
      <c r="I9" s="91"/>
      <c r="J9" s="58">
        <v>12</v>
      </c>
      <c r="K9" s="71">
        <f>H9*J9</f>
        <v>0</v>
      </c>
    </row>
    <row r="10" spans="1:12" s="2" customFormat="1" ht="19.5">
      <c r="A10" s="180">
        <f>A4+1</f>
        <v>39360</v>
      </c>
      <c r="B10" s="179" t="s">
        <v>196</v>
      </c>
      <c r="C10" s="173"/>
      <c r="D10" s="174"/>
      <c r="E10" s="179">
        <f>SUM(F11:F15)</f>
        <v>70</v>
      </c>
      <c r="F10" s="174"/>
      <c r="G10" s="182"/>
      <c r="H10" s="183"/>
      <c r="I10" s="184"/>
      <c r="J10" s="173">
        <f>SUM(K11:K15)</f>
        <v>0</v>
      </c>
      <c r="K10" s="174"/>
      <c r="L10" s="2">
        <f>E10+J10</f>
        <v>70</v>
      </c>
    </row>
    <row r="11" spans="1:11" s="2" customFormat="1" ht="19.5">
      <c r="A11" s="181"/>
      <c r="B11" s="57" t="s">
        <v>197</v>
      </c>
      <c r="C11" s="54">
        <v>2</v>
      </c>
      <c r="D11" s="85" t="s">
        <v>85</v>
      </c>
      <c r="E11" s="58">
        <v>35</v>
      </c>
      <c r="F11" s="72">
        <f>C11*E11</f>
        <v>70</v>
      </c>
      <c r="G11" s="57"/>
      <c r="H11" s="106"/>
      <c r="I11" s="93"/>
      <c r="J11" s="56">
        <v>30</v>
      </c>
      <c r="K11" s="70">
        <f>H11*J11</f>
        <v>0</v>
      </c>
    </row>
    <row r="12" spans="1:11" s="2" customFormat="1" ht="19.5">
      <c r="A12" s="181"/>
      <c r="B12" s="53" t="s">
        <v>198</v>
      </c>
      <c r="C12" s="54"/>
      <c r="D12" s="85" t="s">
        <v>64</v>
      </c>
      <c r="E12" s="59">
        <v>12</v>
      </c>
      <c r="F12" s="58">
        <f>C12*E12</f>
        <v>0</v>
      </c>
      <c r="G12" s="53"/>
      <c r="H12" s="106"/>
      <c r="I12" s="91"/>
      <c r="J12" s="56">
        <v>45</v>
      </c>
      <c r="K12" s="70">
        <f>H12*J12</f>
        <v>0</v>
      </c>
    </row>
    <row r="13" spans="1:11" s="2" customFormat="1" ht="19.5">
      <c r="A13" s="181"/>
      <c r="B13" s="53"/>
      <c r="C13" s="54"/>
      <c r="D13" s="85"/>
      <c r="E13" s="58">
        <v>5</v>
      </c>
      <c r="F13" s="58">
        <f>C13*E13</f>
        <v>0</v>
      </c>
      <c r="G13" s="53"/>
      <c r="H13" s="54"/>
      <c r="I13" s="91"/>
      <c r="J13" s="56">
        <v>20</v>
      </c>
      <c r="K13" s="70">
        <f>H13*J13</f>
        <v>0</v>
      </c>
    </row>
    <row r="14" spans="1:11" s="2" customFormat="1" ht="19.5">
      <c r="A14" s="181"/>
      <c r="B14" s="53"/>
      <c r="C14" s="54"/>
      <c r="D14" s="85"/>
      <c r="E14" s="58">
        <v>75</v>
      </c>
      <c r="F14" s="58">
        <f>C14*E14</f>
        <v>0</v>
      </c>
      <c r="G14" s="53"/>
      <c r="H14" s="54"/>
      <c r="I14" s="91"/>
      <c r="J14" s="56">
        <v>32</v>
      </c>
      <c r="K14" s="70">
        <f>H14*J14</f>
        <v>0</v>
      </c>
    </row>
    <row r="15" spans="1:11" s="2" customFormat="1" ht="19.5">
      <c r="A15" s="92" t="s">
        <v>95</v>
      </c>
      <c r="B15" s="53"/>
      <c r="C15" s="54"/>
      <c r="D15" s="55"/>
      <c r="E15" s="63">
        <v>32</v>
      </c>
      <c r="F15" s="72">
        <f>C15*E15</f>
        <v>0</v>
      </c>
      <c r="G15" s="61"/>
      <c r="H15" s="62"/>
      <c r="I15" s="94"/>
      <c r="J15" s="60">
        <v>56.8</v>
      </c>
      <c r="K15" s="71">
        <f>H15*J15</f>
        <v>0</v>
      </c>
    </row>
    <row r="16" spans="1:12" s="2" customFormat="1" ht="19.5">
      <c r="A16" s="180">
        <v>39363</v>
      </c>
      <c r="B16" s="179" t="s">
        <v>191</v>
      </c>
      <c r="C16" s="173"/>
      <c r="D16" s="174"/>
      <c r="E16" s="179">
        <f>SUM(F17:F21)</f>
        <v>145</v>
      </c>
      <c r="F16" s="173"/>
      <c r="G16" s="179" t="s">
        <v>190</v>
      </c>
      <c r="H16" s="173"/>
      <c r="I16" s="185"/>
      <c r="J16" s="173">
        <f>SUM(K17:K21)</f>
        <v>55</v>
      </c>
      <c r="K16" s="174"/>
      <c r="L16" s="2">
        <f>E16+J16</f>
        <v>200</v>
      </c>
    </row>
    <row r="17" spans="1:11" s="2" customFormat="1" ht="19.5">
      <c r="A17" s="181"/>
      <c r="B17" s="57" t="s">
        <v>192</v>
      </c>
      <c r="C17" s="54">
        <v>0.5</v>
      </c>
      <c r="D17" s="85" t="s">
        <v>83</v>
      </c>
      <c r="E17" s="86">
        <v>40</v>
      </c>
      <c r="F17" s="56">
        <f>C17*E17</f>
        <v>20</v>
      </c>
      <c r="G17" s="57" t="s">
        <v>195</v>
      </c>
      <c r="H17" s="54">
        <v>1</v>
      </c>
      <c r="I17" s="91" t="s">
        <v>85</v>
      </c>
      <c r="J17" s="56">
        <v>10</v>
      </c>
      <c r="K17" s="70">
        <f>H17*J17</f>
        <v>10</v>
      </c>
    </row>
    <row r="18" spans="1:11" s="2" customFormat="1" ht="19.5">
      <c r="A18" s="181"/>
      <c r="B18" s="57" t="s">
        <v>186</v>
      </c>
      <c r="C18" s="54"/>
      <c r="D18" s="85" t="s">
        <v>64</v>
      </c>
      <c r="E18" s="86">
        <v>78</v>
      </c>
      <c r="F18" s="56">
        <f>C18*E18</f>
        <v>0</v>
      </c>
      <c r="G18" s="76" t="s">
        <v>204</v>
      </c>
      <c r="H18" s="54">
        <v>1</v>
      </c>
      <c r="I18" s="91" t="s">
        <v>72</v>
      </c>
      <c r="J18" s="56">
        <v>45</v>
      </c>
      <c r="K18" s="70">
        <f>H18*J18</f>
        <v>45</v>
      </c>
    </row>
    <row r="19" spans="1:11" s="2" customFormat="1" ht="19.5">
      <c r="A19" s="181"/>
      <c r="B19" s="57" t="s">
        <v>193</v>
      </c>
      <c r="C19" s="54">
        <v>1</v>
      </c>
      <c r="D19" s="85" t="s">
        <v>74</v>
      </c>
      <c r="E19" s="86">
        <v>125</v>
      </c>
      <c r="F19" s="56">
        <f>C19*E19</f>
        <v>125</v>
      </c>
      <c r="G19" s="57"/>
      <c r="H19" s="54"/>
      <c r="I19" s="91"/>
      <c r="J19" s="56">
        <v>20</v>
      </c>
      <c r="K19" s="70">
        <f>H19*J19</f>
        <v>0</v>
      </c>
    </row>
    <row r="20" spans="1:11" s="2" customFormat="1" ht="19.5">
      <c r="A20" s="181"/>
      <c r="B20" s="53"/>
      <c r="C20" s="54"/>
      <c r="D20" s="85"/>
      <c r="E20" s="58">
        <v>100</v>
      </c>
      <c r="F20" s="58">
        <f>C20*E20</f>
        <v>0</v>
      </c>
      <c r="G20" s="53"/>
      <c r="H20" s="54"/>
      <c r="I20" s="93"/>
      <c r="J20" s="56">
        <v>120</v>
      </c>
      <c r="K20" s="70">
        <f>H20*J20</f>
        <v>0</v>
      </c>
    </row>
    <row r="21" spans="1:11" s="2" customFormat="1" ht="19.5">
      <c r="A21" s="92" t="s">
        <v>96</v>
      </c>
      <c r="B21" s="76"/>
      <c r="C21" s="82"/>
      <c r="D21" s="83"/>
      <c r="E21" s="63"/>
      <c r="F21" s="63">
        <f>C21*E21</f>
        <v>0</v>
      </c>
      <c r="G21" s="53"/>
      <c r="H21" s="54"/>
      <c r="I21" s="91"/>
      <c r="J21" s="60"/>
      <c r="K21" s="71">
        <f>H21*J21</f>
        <v>0</v>
      </c>
    </row>
    <row r="22" spans="1:12" s="2" customFormat="1" ht="19.5">
      <c r="A22" s="181">
        <f>A16+1</f>
        <v>39364</v>
      </c>
      <c r="B22" s="186" t="s">
        <v>199</v>
      </c>
      <c r="C22" s="171"/>
      <c r="D22" s="172"/>
      <c r="E22" s="186">
        <f>SUM(F23:F28)</f>
        <v>24.64</v>
      </c>
      <c r="F22" s="171"/>
      <c r="G22" s="179" t="s">
        <v>202</v>
      </c>
      <c r="H22" s="173"/>
      <c r="I22" s="185"/>
      <c r="J22" s="173">
        <f>SUM(K23:K28)</f>
        <v>45</v>
      </c>
      <c r="K22" s="174"/>
      <c r="L22" s="2">
        <f>E22+J22</f>
        <v>69.64</v>
      </c>
    </row>
    <row r="23" spans="1:11" s="2" customFormat="1" ht="19.5">
      <c r="A23" s="181"/>
      <c r="B23" s="57" t="s">
        <v>200</v>
      </c>
      <c r="C23" s="54">
        <v>0.3</v>
      </c>
      <c r="D23" s="55" t="s">
        <v>83</v>
      </c>
      <c r="E23" s="56">
        <v>3</v>
      </c>
      <c r="F23" s="72">
        <f aca="true" t="shared" si="0" ref="F23:F28">E23*C23</f>
        <v>0.8999999999999999</v>
      </c>
      <c r="G23" s="57" t="s">
        <v>203</v>
      </c>
      <c r="H23" s="54">
        <v>1</v>
      </c>
      <c r="I23" s="91" t="s">
        <v>101</v>
      </c>
      <c r="J23" s="56">
        <v>45</v>
      </c>
      <c r="K23" s="56">
        <f>H23*J23</f>
        <v>45</v>
      </c>
    </row>
    <row r="24" spans="1:11" s="2" customFormat="1" ht="19.5">
      <c r="A24" s="181"/>
      <c r="B24" s="53" t="s">
        <v>151</v>
      </c>
      <c r="C24" s="54">
        <v>0.1</v>
      </c>
      <c r="D24" s="55" t="s">
        <v>83</v>
      </c>
      <c r="E24" s="56">
        <v>26</v>
      </c>
      <c r="F24" s="72">
        <f t="shared" si="0"/>
        <v>2.6</v>
      </c>
      <c r="G24" s="53"/>
      <c r="H24" s="54"/>
      <c r="I24" s="91"/>
      <c r="J24" s="56">
        <v>58</v>
      </c>
      <c r="K24" s="56">
        <f>H24*J24</f>
        <v>0</v>
      </c>
    </row>
    <row r="25" spans="1:11" s="2" customFormat="1" ht="19.5">
      <c r="A25" s="181"/>
      <c r="B25" s="53" t="s">
        <v>145</v>
      </c>
      <c r="C25" s="54">
        <v>0.1</v>
      </c>
      <c r="D25" s="55" t="s">
        <v>83</v>
      </c>
      <c r="E25" s="56">
        <v>9</v>
      </c>
      <c r="F25" s="72">
        <f t="shared" si="0"/>
        <v>0.9</v>
      </c>
      <c r="G25" s="57"/>
      <c r="H25" s="54"/>
      <c r="I25" s="91"/>
      <c r="J25" s="56">
        <v>20</v>
      </c>
      <c r="K25" s="56">
        <f>H25*J25</f>
        <v>0</v>
      </c>
    </row>
    <row r="26" spans="1:11" s="2" customFormat="1" ht="19.5">
      <c r="A26" s="181"/>
      <c r="B26" s="53" t="s">
        <v>201</v>
      </c>
      <c r="C26" s="54">
        <v>0.1</v>
      </c>
      <c r="D26" s="55" t="s">
        <v>83</v>
      </c>
      <c r="E26" s="56">
        <v>32</v>
      </c>
      <c r="F26" s="72">
        <f t="shared" si="0"/>
        <v>3.2</v>
      </c>
      <c r="G26" s="53"/>
      <c r="H26" s="54"/>
      <c r="I26" s="91"/>
      <c r="J26" s="56"/>
      <c r="K26" s="56"/>
    </row>
    <row r="27" spans="1:11" s="2" customFormat="1" ht="19.5">
      <c r="A27" s="181"/>
      <c r="B27" s="53" t="s">
        <v>99</v>
      </c>
      <c r="C27" s="54">
        <v>0.3</v>
      </c>
      <c r="D27" s="55" t="s">
        <v>83</v>
      </c>
      <c r="E27" s="56">
        <v>56.8</v>
      </c>
      <c r="F27" s="72">
        <f t="shared" si="0"/>
        <v>17.04</v>
      </c>
      <c r="G27" s="53"/>
      <c r="H27" s="54"/>
      <c r="I27" s="91"/>
      <c r="J27" s="56">
        <v>20</v>
      </c>
      <c r="K27" s="56">
        <f>H27*J27</f>
        <v>0</v>
      </c>
    </row>
    <row r="28" spans="1:11" s="2" customFormat="1" ht="19.5">
      <c r="A28" s="92" t="s">
        <v>97</v>
      </c>
      <c r="B28" s="53"/>
      <c r="C28" s="54"/>
      <c r="D28" s="55"/>
      <c r="E28" s="63">
        <v>130</v>
      </c>
      <c r="F28" s="72">
        <f t="shared" si="0"/>
        <v>0</v>
      </c>
      <c r="G28" s="53"/>
      <c r="H28" s="54"/>
      <c r="I28" s="91"/>
      <c r="J28" s="60"/>
      <c r="K28" s="60">
        <f>H28*J28</f>
        <v>0</v>
      </c>
    </row>
    <row r="29" spans="1:12" s="2" customFormat="1" ht="19.5">
      <c r="A29" s="180">
        <f>A22+1</f>
        <v>39365</v>
      </c>
      <c r="B29" s="179"/>
      <c r="C29" s="173"/>
      <c r="D29" s="174"/>
      <c r="E29" s="179">
        <f>SUM(F30:F34)</f>
        <v>0</v>
      </c>
      <c r="F29" s="173"/>
      <c r="G29" s="179"/>
      <c r="H29" s="173"/>
      <c r="I29" s="185"/>
      <c r="J29" s="173">
        <f>SUM(K30:K34)</f>
        <v>0</v>
      </c>
      <c r="K29" s="174"/>
      <c r="L29" s="2">
        <f>E29+J29</f>
        <v>0</v>
      </c>
    </row>
    <row r="30" spans="1:11" s="2" customFormat="1" ht="19.5">
      <c r="A30" s="181"/>
      <c r="B30" s="57"/>
      <c r="C30" s="54"/>
      <c r="D30" s="85"/>
      <c r="E30" s="58">
        <v>40</v>
      </c>
      <c r="F30" s="72">
        <f>E30*C30</f>
        <v>0</v>
      </c>
      <c r="G30" s="57"/>
      <c r="H30" s="75"/>
      <c r="I30" s="91"/>
      <c r="J30" s="56">
        <v>120</v>
      </c>
      <c r="K30" s="56">
        <f>H30*J30</f>
        <v>0</v>
      </c>
    </row>
    <row r="31" spans="1:11" s="2" customFormat="1" ht="19.5">
      <c r="A31" s="181"/>
      <c r="B31" s="57"/>
      <c r="C31" s="54"/>
      <c r="D31" s="85"/>
      <c r="E31" s="59">
        <v>35</v>
      </c>
      <c r="F31" s="72">
        <f>E31*C31</f>
        <v>0</v>
      </c>
      <c r="G31" s="80"/>
      <c r="H31" s="81"/>
      <c r="I31" s="95"/>
      <c r="J31" s="56">
        <v>55</v>
      </c>
      <c r="K31" s="56">
        <f>H31*J31</f>
        <v>0</v>
      </c>
    </row>
    <row r="32" spans="1:11" s="2" customFormat="1" ht="19.5">
      <c r="A32" s="181"/>
      <c r="B32" s="57"/>
      <c r="C32" s="54"/>
      <c r="D32" s="85"/>
      <c r="E32" s="58">
        <v>125</v>
      </c>
      <c r="F32" s="72">
        <f>E32*C32</f>
        <v>0</v>
      </c>
      <c r="G32" s="53"/>
      <c r="H32" s="75"/>
      <c r="I32" s="93"/>
      <c r="J32" s="59">
        <v>20</v>
      </c>
      <c r="K32" s="56">
        <f>H32*J32</f>
        <v>0</v>
      </c>
    </row>
    <row r="33" spans="1:11" s="2" customFormat="1" ht="19.5">
      <c r="A33" s="181"/>
      <c r="B33" s="53"/>
      <c r="C33" s="54"/>
      <c r="D33" s="85"/>
      <c r="E33" s="59">
        <v>45</v>
      </c>
      <c r="F33" s="72">
        <f>E33*C33</f>
        <v>0</v>
      </c>
      <c r="G33" s="53"/>
      <c r="H33" s="54"/>
      <c r="I33" s="93"/>
      <c r="J33" s="56"/>
      <c r="K33" s="56">
        <f>H33*J33</f>
        <v>0</v>
      </c>
    </row>
    <row r="34" spans="1:11" s="2" customFormat="1" ht="20.25" thickBot="1">
      <c r="A34" s="96" t="s">
        <v>98</v>
      </c>
      <c r="B34" s="97"/>
      <c r="C34" s="98"/>
      <c r="D34" s="99"/>
      <c r="E34" s="100">
        <v>46.2</v>
      </c>
      <c r="F34" s="101">
        <f>E34*C34</f>
        <v>0</v>
      </c>
      <c r="G34" s="97"/>
      <c r="H34" s="98"/>
      <c r="I34" s="102"/>
      <c r="J34" s="171"/>
      <c r="K34" s="172">
        <f>H34*J34</f>
        <v>0</v>
      </c>
    </row>
    <row r="35" spans="1:30" ht="21.75" customHeight="1" thickTop="1">
      <c r="A35" s="69" t="s">
        <v>80</v>
      </c>
      <c r="B35" s="65"/>
      <c r="C35" s="64" t="s">
        <v>81</v>
      </c>
      <c r="D35" s="64"/>
      <c r="E35" s="64"/>
      <c r="F35" s="64"/>
      <c r="G35" s="68" t="s">
        <v>82</v>
      </c>
      <c r="H35" s="64"/>
      <c r="I35" s="64"/>
      <c r="J35" s="30"/>
      <c r="K35" s="66"/>
      <c r="L35" s="30">
        <f>SUM(L4:L29)</f>
        <v>762.64</v>
      </c>
      <c r="M35" s="30"/>
      <c r="O35" s="50"/>
      <c r="Q35" s="30"/>
      <c r="R35" s="30"/>
      <c r="S35" s="30"/>
      <c r="W35" s="30"/>
      <c r="X35" s="30"/>
      <c r="Y35" s="30"/>
      <c r="Z35" s="30"/>
      <c r="AA35" s="30"/>
      <c r="AB35" s="30"/>
      <c r="AC35" s="30"/>
      <c r="AD35" s="30"/>
    </row>
  </sheetData>
  <mergeCells count="30">
    <mergeCell ref="J29:K29"/>
    <mergeCell ref="A29:A33"/>
    <mergeCell ref="B29:D29"/>
    <mergeCell ref="G29:I29"/>
    <mergeCell ref="E29:F29"/>
    <mergeCell ref="A4:A8"/>
    <mergeCell ref="B4:D4"/>
    <mergeCell ref="G4:I4"/>
    <mergeCell ref="A10:A14"/>
    <mergeCell ref="B10:D10"/>
    <mergeCell ref="E4:F4"/>
    <mergeCell ref="A22:A27"/>
    <mergeCell ref="B22:D22"/>
    <mergeCell ref="G22:I22"/>
    <mergeCell ref="E22:F22"/>
    <mergeCell ref="J10:K10"/>
    <mergeCell ref="A16:A20"/>
    <mergeCell ref="B16:D16"/>
    <mergeCell ref="G10:I10"/>
    <mergeCell ref="G16:I16"/>
    <mergeCell ref="J34:K34"/>
    <mergeCell ref="J22:K22"/>
    <mergeCell ref="A1:I1"/>
    <mergeCell ref="A2:I2"/>
    <mergeCell ref="B3:D3"/>
    <mergeCell ref="G3:I3"/>
    <mergeCell ref="J4:K4"/>
    <mergeCell ref="E10:F10"/>
    <mergeCell ref="J16:K16"/>
    <mergeCell ref="E16:F16"/>
  </mergeCells>
  <printOptions horizontalCentered="1"/>
  <pageMargins left="0.7480314960629921" right="0.7480314960629921" top="0.7" bottom="0.6692913385826772" header="0.275590551181102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文武廟</dc:creator>
  <cp:keywords/>
  <dc:description/>
  <cp:lastModifiedBy>Aquarius</cp:lastModifiedBy>
  <cp:lastPrinted>2007-09-05T03:15:41Z</cp:lastPrinted>
  <dcterms:created xsi:type="dcterms:W3CDTF">2005-08-22T08:34:36Z</dcterms:created>
  <dcterms:modified xsi:type="dcterms:W3CDTF">2007-09-26T02:48:00Z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-785511826</vt:i4>
  </property>
  <property fmtid="{D5CDD505-2E9C-101B-9397-08002B2CF9AE}" pid="3" name="_EmailSubject">
    <vt:lpwstr>第六週菜單</vt:lpwstr>
  </property>
  <property fmtid="{D5CDD505-2E9C-101B-9397-08002B2CF9AE}" pid="4" name="_AuthorEmail">
    <vt:lpwstr>kc5588.kc5588@msa.hinet.net</vt:lpwstr>
  </property>
  <property fmtid="{D5CDD505-2E9C-101B-9397-08002B2CF9AE}" pid="5" name="_AuthorEmailDisplayName">
    <vt:lpwstr>kc5588.kc5588</vt:lpwstr>
  </property>
  <property fmtid="{D5CDD505-2E9C-101B-9397-08002B2CF9AE}" pid="6" name="_PreviousAdHocReviewCycleID">
    <vt:i4>-190537455</vt:i4>
  </property>
  <property fmtid="{D5CDD505-2E9C-101B-9397-08002B2CF9AE}" pid="7" name="_ReviewingToolsShownOnce">
    <vt:lpwstr/>
  </property>
</Properties>
</file>