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<sst xmlns="http://schemas.openxmlformats.org/spreadsheetml/2006/main" count="110" uniqueCount="99">
  <si>
    <t>座號</t>
  </si>
  <si>
    <t>姓名</t>
  </si>
  <si>
    <t>英語</t>
  </si>
  <si>
    <t>公民</t>
  </si>
  <si>
    <t>數學</t>
  </si>
  <si>
    <t>總分</t>
  </si>
  <si>
    <t>平均</t>
  </si>
  <si>
    <t>林振彰</t>
  </si>
  <si>
    <t>張立瑜</t>
  </si>
  <si>
    <t>張宇呈</t>
  </si>
  <si>
    <t>張宇勝</t>
  </si>
  <si>
    <t>張明寬</t>
  </si>
  <si>
    <t>張哲謙</t>
  </si>
  <si>
    <t>張家豪</t>
  </si>
  <si>
    <t>張祐齊</t>
  </si>
  <si>
    <t>張嘉特</t>
  </si>
  <si>
    <t>張誌文</t>
  </si>
  <si>
    <t>張耀仁</t>
  </si>
  <si>
    <t>黃元育</t>
  </si>
  <si>
    <t>黃聖博</t>
  </si>
  <si>
    <t>楊子奇</t>
  </si>
  <si>
    <t>蕭淳仁</t>
  </si>
  <si>
    <t>謝孟學</t>
  </si>
  <si>
    <t>方貴蓮</t>
  </si>
  <si>
    <t>何嘉修</t>
  </si>
  <si>
    <t>李亦筑</t>
  </si>
  <si>
    <t>林佳名</t>
  </si>
  <si>
    <t>林宛諭</t>
  </si>
  <si>
    <t>邱于珊</t>
  </si>
  <si>
    <t>邱虹綾</t>
  </si>
  <si>
    <t>施佩君</t>
  </si>
  <si>
    <t>胡宜蓁</t>
  </si>
  <si>
    <t>張玉如</t>
  </si>
  <si>
    <t>許淑琴</t>
  </si>
  <si>
    <t>陳奕安</t>
  </si>
  <si>
    <t>楊心慈</t>
  </si>
  <si>
    <t>詹瑞蘭</t>
  </si>
  <si>
    <t>劉冠吟</t>
  </si>
  <si>
    <t>劉姵瑜</t>
  </si>
  <si>
    <t>鄭懿庭</t>
  </si>
  <si>
    <t>李育萱</t>
  </si>
  <si>
    <t>平均數</t>
  </si>
  <si>
    <t>本國
語文</t>
  </si>
  <si>
    <t>社會</t>
  </si>
  <si>
    <t>蔡佳甄</t>
  </si>
  <si>
    <t>分數</t>
  </si>
  <si>
    <t>國文</t>
  </si>
  <si>
    <t>英語</t>
  </si>
  <si>
    <t>自然</t>
  </si>
  <si>
    <t>數學</t>
  </si>
  <si>
    <t>地理</t>
  </si>
  <si>
    <t>歷史</t>
  </si>
  <si>
    <t>公民</t>
  </si>
  <si>
    <t>90~99</t>
  </si>
  <si>
    <t>80~90</t>
  </si>
  <si>
    <t>70~80</t>
  </si>
  <si>
    <t>60~70</t>
  </si>
  <si>
    <t>50~60</t>
  </si>
  <si>
    <t>40~50</t>
  </si>
  <si>
    <t>30~40</t>
  </si>
  <si>
    <t>20~30</t>
  </si>
  <si>
    <t>10~20</t>
  </si>
  <si>
    <t>0~10</t>
  </si>
  <si>
    <t>曹嘉成</t>
  </si>
  <si>
    <t>鄭仲邑</t>
  </si>
  <si>
    <t>校排名</t>
  </si>
  <si>
    <t>第一次段考
校排名</t>
  </si>
  <si>
    <t>↓10</t>
  </si>
  <si>
    <t>↑13</t>
  </si>
  <si>
    <t>↑19</t>
  </si>
  <si>
    <t>↓66</t>
  </si>
  <si>
    <t>↑8</t>
  </si>
  <si>
    <t>↓21</t>
  </si>
  <si>
    <t>↑24</t>
  </si>
  <si>
    <t>↑5</t>
  </si>
  <si>
    <t>↑1</t>
  </si>
  <si>
    <t>↑9</t>
  </si>
  <si>
    <t>↑43</t>
  </si>
  <si>
    <t>↓45</t>
  </si>
  <si>
    <t>↑25</t>
  </si>
  <si>
    <t>↑3</t>
  </si>
  <si>
    <t>↓12</t>
  </si>
  <si>
    <t>↑6</t>
  </si>
  <si>
    <t>進退步
↑↓</t>
  </si>
  <si>
    <t>↑10</t>
  </si>
  <si>
    <t>↓16</t>
  </si>
  <si>
    <t>↓11</t>
  </si>
  <si>
    <t>↓17</t>
  </si>
  <si>
    <t>↑15</t>
  </si>
  <si>
    <t>↓26</t>
  </si>
  <si>
    <t>─</t>
  </si>
  <si>
    <t>↓3</t>
  </si>
  <si>
    <t>↓19</t>
  </si>
  <si>
    <t>↓5</t>
  </si>
  <si>
    <t>↓32</t>
  </si>
  <si>
    <t>↓24</t>
  </si>
  <si>
    <t>↑17</t>
  </si>
  <si>
    <t>↑2</t>
  </si>
  <si>
    <t>九十七學年度第二學期202班第二次段考成績單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</si>
</sst>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_ "/>
    <numFmt numFmtId="186" formatCode="0.0_ "/>
    <numFmt numFmtId="187" formatCode="0_ "/>
  </numFmts>
  <fonts count="1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0"/>
      <name val="Times New Roman"/>
      <family val="1"/>
    </font>
    <font>
      <b/>
      <sz val="10"/>
      <name val="超研澤中粗隸"/>
      <family val="3"/>
    </font>
    <font>
      <sz val="10"/>
      <name val="新細明體"/>
      <family val="1"/>
    </font>
    <font>
      <b/>
      <sz val="10"/>
      <name val="華康超圓體"/>
      <family val="3"/>
    </font>
    <font>
      <sz val="10"/>
      <name val="華康超圓體"/>
      <family val="3"/>
    </font>
    <font>
      <b/>
      <sz val="20"/>
      <name val="華康娃娃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42" sqref="A42:O42"/>
    </sheetView>
  </sheetViews>
  <sheetFormatPr defaultColWidth="9.00390625" defaultRowHeight="16.5"/>
  <cols>
    <col min="1" max="1" width="5.625" style="7" customWidth="1"/>
    <col min="2" max="2" width="6.625" style="7" customWidth="1"/>
    <col min="3" max="9" width="5.625" style="7" customWidth="1"/>
    <col min="10" max="10" width="6.625" style="7" customWidth="1"/>
    <col min="11" max="11" width="6.625" style="25" customWidth="1"/>
    <col min="12" max="12" width="6.625" style="22" customWidth="1"/>
    <col min="13" max="15" width="5.625" style="7" customWidth="1"/>
    <col min="16" max="16384" width="9.00390625" style="7" customWidth="1"/>
  </cols>
  <sheetData>
    <row r="1" spans="1:15" ht="24.75">
      <c r="A1" s="33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6" customFormat="1" ht="38.25">
      <c r="A2" s="13" t="s">
        <v>0</v>
      </c>
      <c r="B2" s="13" t="s">
        <v>1</v>
      </c>
      <c r="C2" s="13" t="s">
        <v>42</v>
      </c>
      <c r="D2" s="13" t="s">
        <v>2</v>
      </c>
      <c r="E2" s="13" t="s">
        <v>43</v>
      </c>
      <c r="F2" s="13" t="s">
        <v>48</v>
      </c>
      <c r="G2" s="13" t="s">
        <v>4</v>
      </c>
      <c r="H2" s="13" t="s">
        <v>5</v>
      </c>
      <c r="I2" s="13" t="s">
        <v>6</v>
      </c>
      <c r="J2" s="13" t="s">
        <v>65</v>
      </c>
      <c r="K2" s="26" t="s">
        <v>66</v>
      </c>
      <c r="L2" s="26" t="s">
        <v>83</v>
      </c>
      <c r="M2" s="13" t="s">
        <v>51</v>
      </c>
      <c r="N2" s="13" t="s">
        <v>50</v>
      </c>
      <c r="O2" s="13" t="s">
        <v>3</v>
      </c>
    </row>
    <row r="3" spans="1:15" ht="14.25">
      <c r="A3" s="2">
        <v>7</v>
      </c>
      <c r="B3" s="3" t="s">
        <v>13</v>
      </c>
      <c r="C3" s="4">
        <v>86</v>
      </c>
      <c r="D3" s="4">
        <v>96</v>
      </c>
      <c r="E3" s="1">
        <f aca="true" t="shared" si="0" ref="E3:E39">SUM(M3:O3)/3</f>
        <v>98.66666666666667</v>
      </c>
      <c r="F3" s="4">
        <v>100</v>
      </c>
      <c r="G3" s="4">
        <v>100</v>
      </c>
      <c r="H3" s="1">
        <f aca="true" t="shared" si="1" ref="H3:H39">C3+D3+E3+F3+G3</f>
        <v>480.6666666666667</v>
      </c>
      <c r="I3" s="1">
        <f aca="true" t="shared" si="2" ref="I3:I39">H3/5</f>
        <v>96.13333333333334</v>
      </c>
      <c r="J3" s="15">
        <v>10</v>
      </c>
      <c r="K3" s="18">
        <v>27</v>
      </c>
      <c r="L3" s="19" t="s">
        <v>96</v>
      </c>
      <c r="M3" s="4">
        <v>100</v>
      </c>
      <c r="N3" s="4">
        <v>96</v>
      </c>
      <c r="O3" s="4">
        <v>100</v>
      </c>
    </row>
    <row r="4" spans="1:16" ht="14.25">
      <c r="A4" s="2">
        <v>14</v>
      </c>
      <c r="B4" s="3" t="s">
        <v>19</v>
      </c>
      <c r="C4" s="4">
        <v>85</v>
      </c>
      <c r="D4" s="4">
        <v>89</v>
      </c>
      <c r="E4" s="1">
        <f t="shared" si="0"/>
        <v>93.33333333333333</v>
      </c>
      <c r="F4" s="4">
        <v>92</v>
      </c>
      <c r="G4" s="4">
        <v>82</v>
      </c>
      <c r="H4" s="1">
        <f t="shared" si="1"/>
        <v>441.3333333333333</v>
      </c>
      <c r="I4" s="1">
        <f t="shared" si="2"/>
        <v>88.26666666666667</v>
      </c>
      <c r="J4" s="15">
        <v>73</v>
      </c>
      <c r="K4" s="18">
        <v>52</v>
      </c>
      <c r="L4" s="19" t="s">
        <v>72</v>
      </c>
      <c r="M4" s="4">
        <v>100</v>
      </c>
      <c r="N4" s="4">
        <v>84</v>
      </c>
      <c r="O4" s="4">
        <v>96</v>
      </c>
      <c r="P4" s="17"/>
    </row>
    <row r="5" spans="1:15" ht="14.25">
      <c r="A5" s="2">
        <v>19</v>
      </c>
      <c r="B5" s="3" t="s">
        <v>24</v>
      </c>
      <c r="C5" s="4">
        <v>88</v>
      </c>
      <c r="D5" s="4">
        <v>86</v>
      </c>
      <c r="E5" s="1">
        <f t="shared" si="0"/>
        <v>90.66666666666667</v>
      </c>
      <c r="F5" s="4">
        <v>92</v>
      </c>
      <c r="G5" s="4">
        <v>81</v>
      </c>
      <c r="H5" s="1">
        <f t="shared" si="1"/>
        <v>437.6666666666667</v>
      </c>
      <c r="I5" s="1">
        <f t="shared" si="2"/>
        <v>87.53333333333333</v>
      </c>
      <c r="J5" s="15">
        <v>79</v>
      </c>
      <c r="K5" s="18">
        <v>81</v>
      </c>
      <c r="L5" s="19" t="s">
        <v>97</v>
      </c>
      <c r="M5" s="4">
        <v>100</v>
      </c>
      <c r="N5" s="4">
        <v>76</v>
      </c>
      <c r="O5" s="4">
        <v>96</v>
      </c>
    </row>
    <row r="6" spans="1:15" ht="14.25">
      <c r="A6" s="2">
        <v>18</v>
      </c>
      <c r="B6" s="3" t="s">
        <v>23</v>
      </c>
      <c r="C6" s="4">
        <v>88</v>
      </c>
      <c r="D6" s="4">
        <v>96.5</v>
      </c>
      <c r="E6" s="1">
        <f t="shared" si="0"/>
        <v>78.33333333333333</v>
      </c>
      <c r="F6" s="4">
        <v>86</v>
      </c>
      <c r="G6" s="4">
        <v>88</v>
      </c>
      <c r="H6" s="1">
        <f t="shared" si="1"/>
        <v>436.8333333333333</v>
      </c>
      <c r="I6" s="1">
        <f t="shared" si="2"/>
        <v>87.36666666666666</v>
      </c>
      <c r="J6" s="15">
        <v>80</v>
      </c>
      <c r="K6" s="18">
        <v>93</v>
      </c>
      <c r="L6" s="20" t="s">
        <v>68</v>
      </c>
      <c r="M6" s="4">
        <v>95</v>
      </c>
      <c r="N6" s="4">
        <v>56</v>
      </c>
      <c r="O6" s="4">
        <v>84</v>
      </c>
    </row>
    <row r="7" spans="1:15" ht="14.25">
      <c r="A7" s="2">
        <v>33</v>
      </c>
      <c r="B7" s="3" t="s">
        <v>38</v>
      </c>
      <c r="C7" s="4">
        <v>88</v>
      </c>
      <c r="D7" s="4">
        <v>76.5</v>
      </c>
      <c r="E7" s="1">
        <f t="shared" si="0"/>
        <v>82.66666666666667</v>
      </c>
      <c r="F7" s="4">
        <v>90</v>
      </c>
      <c r="G7" s="4">
        <v>71</v>
      </c>
      <c r="H7" s="1">
        <f t="shared" si="1"/>
        <v>408.1666666666667</v>
      </c>
      <c r="I7" s="1">
        <f t="shared" si="2"/>
        <v>81.63333333333334</v>
      </c>
      <c r="J7" s="15">
        <v>121</v>
      </c>
      <c r="K7" s="18">
        <v>140</v>
      </c>
      <c r="L7" s="20" t="s">
        <v>69</v>
      </c>
      <c r="M7" s="4">
        <v>80</v>
      </c>
      <c r="N7" s="4">
        <v>84</v>
      </c>
      <c r="O7" s="4">
        <v>84</v>
      </c>
    </row>
    <row r="8" spans="1:15" ht="14.25">
      <c r="A8" s="2">
        <v>37</v>
      </c>
      <c r="B8" s="3" t="s">
        <v>64</v>
      </c>
      <c r="C8" s="4">
        <v>68</v>
      </c>
      <c r="D8" s="4">
        <v>70</v>
      </c>
      <c r="E8" s="1">
        <f t="shared" si="0"/>
        <v>72.33333333333333</v>
      </c>
      <c r="F8" s="4">
        <v>92</v>
      </c>
      <c r="G8" s="4">
        <v>94</v>
      </c>
      <c r="H8" s="1">
        <f t="shared" si="1"/>
        <v>396.3333333333333</v>
      </c>
      <c r="I8" s="1">
        <f t="shared" si="2"/>
        <v>79.26666666666667</v>
      </c>
      <c r="J8" s="15">
        <v>136</v>
      </c>
      <c r="K8" s="18">
        <v>70</v>
      </c>
      <c r="L8" s="20" t="s">
        <v>70</v>
      </c>
      <c r="M8" s="4">
        <v>85</v>
      </c>
      <c r="N8" s="4">
        <v>44</v>
      </c>
      <c r="O8" s="4">
        <v>88</v>
      </c>
    </row>
    <row r="9" spans="1:15" ht="14.25">
      <c r="A9" s="2">
        <v>17</v>
      </c>
      <c r="B9" s="3" t="s">
        <v>22</v>
      </c>
      <c r="C9" s="4">
        <v>70</v>
      </c>
      <c r="D9" s="4">
        <v>51</v>
      </c>
      <c r="E9" s="1">
        <f t="shared" si="0"/>
        <v>79.33333333333333</v>
      </c>
      <c r="F9" s="4">
        <v>90</v>
      </c>
      <c r="G9" s="4">
        <v>85</v>
      </c>
      <c r="H9" s="1">
        <f t="shared" si="1"/>
        <v>375.3333333333333</v>
      </c>
      <c r="I9" s="1">
        <f t="shared" si="2"/>
        <v>75.06666666666666</v>
      </c>
      <c r="J9" s="15">
        <v>155</v>
      </c>
      <c r="K9" s="18">
        <v>163</v>
      </c>
      <c r="L9" s="20" t="s">
        <v>71</v>
      </c>
      <c r="M9" s="4">
        <v>90</v>
      </c>
      <c r="N9" s="4">
        <v>68</v>
      </c>
      <c r="O9" s="4">
        <v>80</v>
      </c>
    </row>
    <row r="10" spans="1:15" ht="14.25">
      <c r="A10" s="2">
        <v>1</v>
      </c>
      <c r="B10" s="3" t="s">
        <v>7</v>
      </c>
      <c r="C10" s="4">
        <v>73</v>
      </c>
      <c r="D10" s="4">
        <v>76.5</v>
      </c>
      <c r="E10" s="1">
        <f t="shared" si="0"/>
        <v>65</v>
      </c>
      <c r="F10" s="4">
        <v>76</v>
      </c>
      <c r="G10" s="4">
        <v>83</v>
      </c>
      <c r="H10" s="1">
        <f t="shared" si="1"/>
        <v>373.5</v>
      </c>
      <c r="I10" s="1">
        <f t="shared" si="2"/>
        <v>74.7</v>
      </c>
      <c r="J10" s="15">
        <v>158</v>
      </c>
      <c r="K10" s="18">
        <v>137</v>
      </c>
      <c r="L10" s="20" t="s">
        <v>72</v>
      </c>
      <c r="M10" s="4">
        <v>75</v>
      </c>
      <c r="N10" s="4">
        <v>52</v>
      </c>
      <c r="O10" s="4">
        <v>68</v>
      </c>
    </row>
    <row r="11" spans="1:15" ht="14.25">
      <c r="A11" s="2">
        <v>34</v>
      </c>
      <c r="B11" s="3" t="s">
        <v>39</v>
      </c>
      <c r="C11" s="4">
        <v>84</v>
      </c>
      <c r="D11" s="4">
        <v>85.5</v>
      </c>
      <c r="E11" s="1">
        <f t="shared" si="0"/>
        <v>58.333333333333336</v>
      </c>
      <c r="F11" s="4">
        <v>42</v>
      </c>
      <c r="G11" s="4">
        <v>83</v>
      </c>
      <c r="H11" s="1">
        <f t="shared" si="1"/>
        <v>352.83333333333337</v>
      </c>
      <c r="I11" s="1">
        <f t="shared" si="2"/>
        <v>70.56666666666668</v>
      </c>
      <c r="J11" s="15">
        <v>185</v>
      </c>
      <c r="K11" s="18">
        <v>195</v>
      </c>
      <c r="L11" s="20" t="s">
        <v>84</v>
      </c>
      <c r="M11" s="4">
        <v>55</v>
      </c>
      <c r="N11" s="4">
        <v>60</v>
      </c>
      <c r="O11" s="4">
        <v>60</v>
      </c>
    </row>
    <row r="12" spans="1:15" ht="14.25">
      <c r="A12" s="2">
        <v>30</v>
      </c>
      <c r="B12" s="3" t="s">
        <v>35</v>
      </c>
      <c r="C12" s="4">
        <v>73</v>
      </c>
      <c r="D12" s="4">
        <v>73</v>
      </c>
      <c r="E12" s="1">
        <f t="shared" si="0"/>
        <v>54</v>
      </c>
      <c r="F12" s="4">
        <v>74</v>
      </c>
      <c r="G12" s="4">
        <v>72</v>
      </c>
      <c r="H12" s="1">
        <f t="shared" si="1"/>
        <v>346</v>
      </c>
      <c r="I12" s="1">
        <f t="shared" si="2"/>
        <v>69.2</v>
      </c>
      <c r="J12" s="15">
        <v>193</v>
      </c>
      <c r="K12" s="18">
        <v>177</v>
      </c>
      <c r="L12" s="20" t="s">
        <v>85</v>
      </c>
      <c r="M12" s="4">
        <v>50</v>
      </c>
      <c r="N12" s="4">
        <v>40</v>
      </c>
      <c r="O12" s="4">
        <v>72</v>
      </c>
    </row>
    <row r="13" spans="1:15" ht="14.25">
      <c r="A13" s="2">
        <v>28</v>
      </c>
      <c r="B13" s="3" t="s">
        <v>33</v>
      </c>
      <c r="C13" s="4">
        <v>82</v>
      </c>
      <c r="D13" s="4">
        <v>62.5</v>
      </c>
      <c r="E13" s="1">
        <f t="shared" si="0"/>
        <v>75.33333333333333</v>
      </c>
      <c r="F13" s="4">
        <v>42</v>
      </c>
      <c r="G13" s="4">
        <v>78</v>
      </c>
      <c r="H13" s="1">
        <f t="shared" si="1"/>
        <v>339.8333333333333</v>
      </c>
      <c r="I13" s="1">
        <f t="shared" si="2"/>
        <v>67.96666666666667</v>
      </c>
      <c r="J13" s="15">
        <v>199</v>
      </c>
      <c r="K13" s="18">
        <v>188</v>
      </c>
      <c r="L13" s="20" t="s">
        <v>86</v>
      </c>
      <c r="M13" s="4">
        <v>90</v>
      </c>
      <c r="N13" s="4">
        <v>60</v>
      </c>
      <c r="O13" s="4">
        <v>76</v>
      </c>
    </row>
    <row r="14" spans="1:15" ht="14.25">
      <c r="A14" s="2">
        <v>8</v>
      </c>
      <c r="B14" s="3" t="s">
        <v>14</v>
      </c>
      <c r="C14" s="4">
        <v>68</v>
      </c>
      <c r="D14" s="4">
        <v>52</v>
      </c>
      <c r="E14" s="1">
        <f t="shared" si="0"/>
        <v>66.33333333333333</v>
      </c>
      <c r="F14" s="4">
        <v>68</v>
      </c>
      <c r="G14" s="4">
        <v>69</v>
      </c>
      <c r="H14" s="1">
        <f t="shared" si="1"/>
        <v>323.3333333333333</v>
      </c>
      <c r="I14" s="1">
        <f t="shared" si="2"/>
        <v>64.66666666666666</v>
      </c>
      <c r="J14" s="15">
        <v>213</v>
      </c>
      <c r="K14" s="18">
        <v>237</v>
      </c>
      <c r="L14" s="20" t="s">
        <v>73</v>
      </c>
      <c r="M14" s="4">
        <v>75</v>
      </c>
      <c r="N14" s="4">
        <v>52</v>
      </c>
      <c r="O14" s="4">
        <v>72</v>
      </c>
    </row>
    <row r="15" spans="1:15" ht="14.25">
      <c r="A15" s="2">
        <v>2</v>
      </c>
      <c r="B15" s="3" t="s">
        <v>8</v>
      </c>
      <c r="C15" s="4">
        <v>77</v>
      </c>
      <c r="D15" s="4">
        <v>60.5</v>
      </c>
      <c r="E15" s="1">
        <f t="shared" si="0"/>
        <v>55.666666666666664</v>
      </c>
      <c r="F15" s="4">
        <v>76</v>
      </c>
      <c r="G15" s="4">
        <v>50</v>
      </c>
      <c r="H15" s="1">
        <f t="shared" si="1"/>
        <v>319.16666666666663</v>
      </c>
      <c r="I15" s="1">
        <f t="shared" si="2"/>
        <v>63.83333333333333</v>
      </c>
      <c r="J15" s="15">
        <v>219</v>
      </c>
      <c r="K15" s="18">
        <v>225</v>
      </c>
      <c r="L15" s="20" t="s">
        <v>82</v>
      </c>
      <c r="M15" s="4">
        <v>75</v>
      </c>
      <c r="N15" s="4">
        <v>28</v>
      </c>
      <c r="O15" s="4">
        <v>64</v>
      </c>
    </row>
    <row r="16" spans="1:15" ht="14.25">
      <c r="A16" s="2">
        <v>22</v>
      </c>
      <c r="B16" s="3" t="s">
        <v>27</v>
      </c>
      <c r="C16" s="4">
        <v>69</v>
      </c>
      <c r="D16" s="4">
        <v>66.5</v>
      </c>
      <c r="E16" s="1">
        <f t="shared" si="0"/>
        <v>65.33333333333333</v>
      </c>
      <c r="F16" s="4">
        <v>52</v>
      </c>
      <c r="G16" s="4">
        <v>62</v>
      </c>
      <c r="H16" s="1">
        <f t="shared" si="1"/>
        <v>314.8333333333333</v>
      </c>
      <c r="I16" s="1">
        <f t="shared" si="2"/>
        <v>62.96666666666666</v>
      </c>
      <c r="J16" s="15">
        <v>221</v>
      </c>
      <c r="K16" s="18">
        <v>204</v>
      </c>
      <c r="L16" s="20" t="s">
        <v>87</v>
      </c>
      <c r="M16" s="4">
        <v>80</v>
      </c>
      <c r="N16" s="4">
        <v>44</v>
      </c>
      <c r="O16" s="4">
        <v>72</v>
      </c>
    </row>
    <row r="17" spans="1:15" ht="14.25">
      <c r="A17" s="2">
        <v>5</v>
      </c>
      <c r="B17" s="3" t="s">
        <v>11</v>
      </c>
      <c r="C17" s="4">
        <v>71</v>
      </c>
      <c r="D17" s="4">
        <v>69</v>
      </c>
      <c r="E17" s="1">
        <f t="shared" si="0"/>
        <v>63.666666666666664</v>
      </c>
      <c r="F17" s="4">
        <v>40</v>
      </c>
      <c r="G17" s="4">
        <v>65</v>
      </c>
      <c r="H17" s="1">
        <f t="shared" si="1"/>
        <v>308.66666666666663</v>
      </c>
      <c r="I17" s="1">
        <f t="shared" si="2"/>
        <v>61.73333333333333</v>
      </c>
      <c r="J17" s="15">
        <v>225</v>
      </c>
      <c r="K17" s="18">
        <v>240</v>
      </c>
      <c r="L17" s="20" t="s">
        <v>88</v>
      </c>
      <c r="M17" s="4">
        <v>75</v>
      </c>
      <c r="N17" s="4">
        <v>44</v>
      </c>
      <c r="O17" s="4">
        <v>72</v>
      </c>
    </row>
    <row r="18" spans="1:15" ht="14.25">
      <c r="A18" s="2">
        <v>32</v>
      </c>
      <c r="B18" s="3" t="s">
        <v>37</v>
      </c>
      <c r="C18" s="4">
        <v>73</v>
      </c>
      <c r="D18" s="4">
        <v>63</v>
      </c>
      <c r="E18" s="1">
        <f t="shared" si="0"/>
        <v>53.666666666666664</v>
      </c>
      <c r="F18" s="4">
        <v>78</v>
      </c>
      <c r="G18" s="4">
        <v>39</v>
      </c>
      <c r="H18" s="1">
        <f t="shared" si="1"/>
        <v>306.66666666666663</v>
      </c>
      <c r="I18" s="1">
        <f t="shared" si="2"/>
        <v>61.33333333333333</v>
      </c>
      <c r="J18" s="15">
        <v>227</v>
      </c>
      <c r="K18" s="18">
        <v>201</v>
      </c>
      <c r="L18" s="20" t="s">
        <v>89</v>
      </c>
      <c r="M18" s="4">
        <v>65</v>
      </c>
      <c r="N18" s="4">
        <v>44</v>
      </c>
      <c r="O18" s="4">
        <v>52</v>
      </c>
    </row>
    <row r="19" spans="1:15" ht="14.25">
      <c r="A19" s="2">
        <v>6</v>
      </c>
      <c r="B19" s="3" t="s">
        <v>12</v>
      </c>
      <c r="C19" s="4">
        <v>62</v>
      </c>
      <c r="D19" s="4">
        <v>53</v>
      </c>
      <c r="E19" s="1">
        <f t="shared" si="0"/>
        <v>73.33333333333333</v>
      </c>
      <c r="F19" s="4">
        <v>56</v>
      </c>
      <c r="G19" s="4">
        <v>61</v>
      </c>
      <c r="H19" s="1">
        <f t="shared" si="1"/>
        <v>305.3333333333333</v>
      </c>
      <c r="I19" s="1">
        <f t="shared" si="2"/>
        <v>61.06666666666666</v>
      </c>
      <c r="J19" s="15">
        <v>229</v>
      </c>
      <c r="K19" s="18">
        <v>229</v>
      </c>
      <c r="L19" s="19" t="s">
        <v>90</v>
      </c>
      <c r="M19" s="4">
        <v>100</v>
      </c>
      <c r="N19" s="4">
        <v>56</v>
      </c>
      <c r="O19" s="4">
        <v>64</v>
      </c>
    </row>
    <row r="20" spans="1:15" ht="14.25">
      <c r="A20" s="2">
        <v>10</v>
      </c>
      <c r="B20" s="3" t="s">
        <v>16</v>
      </c>
      <c r="C20" s="4">
        <v>72</v>
      </c>
      <c r="D20" s="4">
        <v>49</v>
      </c>
      <c r="E20" s="1">
        <f t="shared" si="0"/>
        <v>50</v>
      </c>
      <c r="F20" s="4">
        <v>66</v>
      </c>
      <c r="G20" s="4">
        <v>60</v>
      </c>
      <c r="H20" s="1">
        <f t="shared" si="1"/>
        <v>297</v>
      </c>
      <c r="I20" s="1">
        <f t="shared" si="2"/>
        <v>59.4</v>
      </c>
      <c r="J20" s="15">
        <v>239</v>
      </c>
      <c r="K20" s="18">
        <v>236</v>
      </c>
      <c r="L20" s="20" t="s">
        <v>91</v>
      </c>
      <c r="M20" s="4">
        <v>50</v>
      </c>
      <c r="N20" s="4">
        <v>44</v>
      </c>
      <c r="O20" s="4">
        <v>56</v>
      </c>
    </row>
    <row r="21" spans="1:15" ht="14.25">
      <c r="A21" s="2">
        <v>31</v>
      </c>
      <c r="B21" s="3" t="s">
        <v>36</v>
      </c>
      <c r="C21" s="4">
        <v>75</v>
      </c>
      <c r="D21" s="4">
        <v>73.5</v>
      </c>
      <c r="E21" s="1">
        <f t="shared" si="0"/>
        <v>47.666666666666664</v>
      </c>
      <c r="F21" s="4">
        <v>36</v>
      </c>
      <c r="G21" s="4">
        <v>64</v>
      </c>
      <c r="H21" s="1">
        <f t="shared" si="1"/>
        <v>296.16666666666663</v>
      </c>
      <c r="I21" s="1">
        <f t="shared" si="2"/>
        <v>59.23333333333333</v>
      </c>
      <c r="J21" s="15">
        <v>240</v>
      </c>
      <c r="K21" s="18">
        <v>245</v>
      </c>
      <c r="L21" s="20" t="s">
        <v>74</v>
      </c>
      <c r="M21" s="4">
        <v>55</v>
      </c>
      <c r="N21" s="4">
        <v>32</v>
      </c>
      <c r="O21" s="4">
        <v>56</v>
      </c>
    </row>
    <row r="22" spans="1:15" ht="14.25">
      <c r="A22" s="2">
        <v>16</v>
      </c>
      <c r="B22" s="3" t="s">
        <v>21</v>
      </c>
      <c r="C22" s="4">
        <v>75</v>
      </c>
      <c r="D22" s="4">
        <v>29</v>
      </c>
      <c r="E22" s="1">
        <f t="shared" si="0"/>
        <v>63.333333333333336</v>
      </c>
      <c r="F22" s="4">
        <v>56</v>
      </c>
      <c r="G22" s="4">
        <v>66</v>
      </c>
      <c r="H22" s="1">
        <f t="shared" si="1"/>
        <v>289.33333333333337</v>
      </c>
      <c r="I22" s="1">
        <f t="shared" si="2"/>
        <v>57.866666666666674</v>
      </c>
      <c r="J22" s="15">
        <v>249</v>
      </c>
      <c r="K22" s="18">
        <v>239</v>
      </c>
      <c r="L22" s="20" t="s">
        <v>67</v>
      </c>
      <c r="M22" s="4">
        <v>70</v>
      </c>
      <c r="N22" s="4">
        <v>60</v>
      </c>
      <c r="O22" s="4">
        <v>60</v>
      </c>
    </row>
    <row r="23" spans="1:15" ht="14.25">
      <c r="A23" s="2">
        <v>29</v>
      </c>
      <c r="B23" s="3" t="s">
        <v>34</v>
      </c>
      <c r="C23" s="4">
        <v>69</v>
      </c>
      <c r="D23" s="4">
        <v>57</v>
      </c>
      <c r="E23" s="1">
        <f t="shared" si="0"/>
        <v>49.333333333333336</v>
      </c>
      <c r="F23" s="4">
        <v>58</v>
      </c>
      <c r="G23" s="4">
        <v>54</v>
      </c>
      <c r="H23" s="1">
        <f t="shared" si="1"/>
        <v>287.33333333333337</v>
      </c>
      <c r="I23" s="1">
        <f t="shared" si="2"/>
        <v>57.466666666666676</v>
      </c>
      <c r="J23" s="15">
        <v>250</v>
      </c>
      <c r="K23" s="18">
        <v>255</v>
      </c>
      <c r="L23" s="20" t="s">
        <v>74</v>
      </c>
      <c r="M23" s="4">
        <v>60</v>
      </c>
      <c r="N23" s="4">
        <v>32</v>
      </c>
      <c r="O23" s="4">
        <v>56</v>
      </c>
    </row>
    <row r="24" spans="1:15" ht="14.25">
      <c r="A24" s="2">
        <v>11</v>
      </c>
      <c r="B24" s="3" t="s">
        <v>17</v>
      </c>
      <c r="C24" s="4">
        <v>70</v>
      </c>
      <c r="D24" s="4">
        <v>51.5</v>
      </c>
      <c r="E24" s="1">
        <f t="shared" si="0"/>
        <v>53.333333333333336</v>
      </c>
      <c r="F24" s="4">
        <v>40</v>
      </c>
      <c r="G24" s="4">
        <v>59</v>
      </c>
      <c r="H24" s="1">
        <f t="shared" si="1"/>
        <v>273.83333333333337</v>
      </c>
      <c r="I24" s="1">
        <f t="shared" si="2"/>
        <v>54.76666666666667</v>
      </c>
      <c r="J24" s="15">
        <v>260</v>
      </c>
      <c r="K24" s="18">
        <v>261</v>
      </c>
      <c r="L24" s="20" t="s">
        <v>75</v>
      </c>
      <c r="M24" s="4">
        <v>60</v>
      </c>
      <c r="N24" s="4">
        <v>36</v>
      </c>
      <c r="O24" s="4">
        <v>64</v>
      </c>
    </row>
    <row r="25" spans="1:15" ht="14.25">
      <c r="A25" s="2">
        <v>24</v>
      </c>
      <c r="B25" s="3" t="s">
        <v>29</v>
      </c>
      <c r="C25" s="4">
        <v>77</v>
      </c>
      <c r="D25" s="4">
        <v>26</v>
      </c>
      <c r="E25" s="1">
        <f t="shared" si="0"/>
        <v>54</v>
      </c>
      <c r="F25" s="4">
        <v>50</v>
      </c>
      <c r="G25" s="4">
        <v>59</v>
      </c>
      <c r="H25" s="1">
        <f t="shared" si="1"/>
        <v>266</v>
      </c>
      <c r="I25" s="1">
        <f t="shared" si="2"/>
        <v>53.2</v>
      </c>
      <c r="J25" s="15">
        <v>267</v>
      </c>
      <c r="K25" s="18">
        <v>251</v>
      </c>
      <c r="L25" s="20" t="s">
        <v>85</v>
      </c>
      <c r="M25" s="4">
        <v>50</v>
      </c>
      <c r="N25" s="4">
        <v>56</v>
      </c>
      <c r="O25" s="4">
        <v>56</v>
      </c>
    </row>
    <row r="26" spans="1:15" ht="14.25">
      <c r="A26" s="2">
        <v>3</v>
      </c>
      <c r="B26" s="3" t="s">
        <v>9</v>
      </c>
      <c r="C26" s="4">
        <v>65</v>
      </c>
      <c r="D26" s="4">
        <v>50</v>
      </c>
      <c r="E26" s="1">
        <f t="shared" si="0"/>
        <v>42.333333333333336</v>
      </c>
      <c r="F26" s="4">
        <v>38</v>
      </c>
      <c r="G26" s="4">
        <v>62</v>
      </c>
      <c r="H26" s="1">
        <f t="shared" si="1"/>
        <v>257.33333333333337</v>
      </c>
      <c r="I26" s="1">
        <f t="shared" si="2"/>
        <v>51.466666666666676</v>
      </c>
      <c r="J26" s="15">
        <v>278</v>
      </c>
      <c r="K26" s="18">
        <v>287</v>
      </c>
      <c r="L26" s="20" t="s">
        <v>76</v>
      </c>
      <c r="M26" s="4">
        <v>55</v>
      </c>
      <c r="N26" s="4">
        <v>24</v>
      </c>
      <c r="O26" s="4">
        <v>48</v>
      </c>
    </row>
    <row r="27" spans="1:15" ht="14.25">
      <c r="A27" s="2">
        <v>13</v>
      </c>
      <c r="B27" s="3" t="s">
        <v>18</v>
      </c>
      <c r="C27" s="4">
        <v>59</v>
      </c>
      <c r="D27" s="4">
        <v>63</v>
      </c>
      <c r="E27" s="1">
        <f t="shared" si="0"/>
        <v>46.333333333333336</v>
      </c>
      <c r="F27" s="4">
        <v>40</v>
      </c>
      <c r="G27" s="4">
        <v>47</v>
      </c>
      <c r="H27" s="1">
        <f t="shared" si="1"/>
        <v>255.33333333333334</v>
      </c>
      <c r="I27" s="1">
        <f t="shared" si="2"/>
        <v>51.06666666666667</v>
      </c>
      <c r="J27" s="15">
        <v>280</v>
      </c>
      <c r="K27" s="18">
        <v>235</v>
      </c>
      <c r="L27" s="20" t="s">
        <v>78</v>
      </c>
      <c r="M27" s="4">
        <v>55</v>
      </c>
      <c r="N27" s="4">
        <v>36</v>
      </c>
      <c r="O27" s="4">
        <v>48</v>
      </c>
    </row>
    <row r="28" spans="1:15" ht="14.25">
      <c r="A28" s="2">
        <v>4</v>
      </c>
      <c r="B28" s="3" t="s">
        <v>10</v>
      </c>
      <c r="C28" s="4">
        <v>69</v>
      </c>
      <c r="D28" s="4">
        <v>12</v>
      </c>
      <c r="E28" s="1">
        <f t="shared" si="0"/>
        <v>74.33333333333333</v>
      </c>
      <c r="F28" s="4">
        <v>50</v>
      </c>
      <c r="G28" s="4">
        <v>48</v>
      </c>
      <c r="H28" s="1">
        <f t="shared" si="1"/>
        <v>253.33333333333331</v>
      </c>
      <c r="I28" s="1">
        <f t="shared" si="2"/>
        <v>50.666666666666664</v>
      </c>
      <c r="J28" s="15">
        <v>284</v>
      </c>
      <c r="K28" s="18">
        <v>327</v>
      </c>
      <c r="L28" s="20" t="s">
        <v>77</v>
      </c>
      <c r="M28" s="4">
        <v>95</v>
      </c>
      <c r="N28" s="4">
        <v>56</v>
      </c>
      <c r="O28" s="4">
        <v>72</v>
      </c>
    </row>
    <row r="29" spans="1:15" ht="14.25">
      <c r="A29" s="2">
        <v>23</v>
      </c>
      <c r="B29" s="3" t="s">
        <v>28</v>
      </c>
      <c r="C29" s="4">
        <v>70</v>
      </c>
      <c r="D29" s="4">
        <v>41</v>
      </c>
      <c r="E29" s="1">
        <f t="shared" si="0"/>
        <v>63.333333333333336</v>
      </c>
      <c r="F29" s="4">
        <v>50</v>
      </c>
      <c r="G29" s="4">
        <v>21</v>
      </c>
      <c r="H29" s="1">
        <f t="shared" si="1"/>
        <v>245.33333333333334</v>
      </c>
      <c r="I29" s="1">
        <f t="shared" si="2"/>
        <v>49.06666666666667</v>
      </c>
      <c r="J29" s="15">
        <v>292</v>
      </c>
      <c r="K29" s="18">
        <v>273</v>
      </c>
      <c r="L29" s="20" t="s">
        <v>92</v>
      </c>
      <c r="M29" s="4">
        <v>90</v>
      </c>
      <c r="N29" s="4">
        <v>40</v>
      </c>
      <c r="O29" s="4">
        <v>60</v>
      </c>
    </row>
    <row r="30" spans="1:15" ht="14.25">
      <c r="A30" s="2">
        <v>25</v>
      </c>
      <c r="B30" s="3" t="s">
        <v>30</v>
      </c>
      <c r="C30" s="4">
        <v>68</v>
      </c>
      <c r="D30" s="4">
        <v>29</v>
      </c>
      <c r="E30" s="1">
        <f t="shared" si="0"/>
        <v>46</v>
      </c>
      <c r="F30" s="4">
        <v>40</v>
      </c>
      <c r="G30" s="4">
        <v>48</v>
      </c>
      <c r="H30" s="1">
        <f t="shared" si="1"/>
        <v>231</v>
      </c>
      <c r="I30" s="1">
        <f t="shared" si="2"/>
        <v>46.2</v>
      </c>
      <c r="J30" s="15">
        <v>303</v>
      </c>
      <c r="K30" s="18">
        <v>298</v>
      </c>
      <c r="L30" s="20" t="s">
        <v>93</v>
      </c>
      <c r="M30" s="4">
        <v>50</v>
      </c>
      <c r="N30" s="4">
        <v>32</v>
      </c>
      <c r="O30" s="4">
        <v>56</v>
      </c>
    </row>
    <row r="31" spans="1:15" ht="14.25">
      <c r="A31" s="2">
        <v>20</v>
      </c>
      <c r="B31" s="3" t="s">
        <v>25</v>
      </c>
      <c r="C31" s="4">
        <v>55</v>
      </c>
      <c r="D31" s="4">
        <v>47.5</v>
      </c>
      <c r="E31" s="1">
        <f t="shared" si="0"/>
        <v>46</v>
      </c>
      <c r="F31" s="4">
        <v>54</v>
      </c>
      <c r="G31" s="4">
        <v>25</v>
      </c>
      <c r="H31" s="1">
        <f t="shared" si="1"/>
        <v>227.5</v>
      </c>
      <c r="I31" s="1">
        <f t="shared" si="2"/>
        <v>45.5</v>
      </c>
      <c r="J31" s="15">
        <v>306</v>
      </c>
      <c r="K31" s="18">
        <v>261</v>
      </c>
      <c r="L31" s="20" t="s">
        <v>78</v>
      </c>
      <c r="M31" s="4">
        <v>50</v>
      </c>
      <c r="N31" s="4">
        <v>32</v>
      </c>
      <c r="O31" s="4">
        <v>56</v>
      </c>
    </row>
    <row r="32" spans="1:15" ht="14.25">
      <c r="A32" s="2">
        <v>35</v>
      </c>
      <c r="B32" s="3" t="s">
        <v>40</v>
      </c>
      <c r="C32" s="4">
        <v>66</v>
      </c>
      <c r="D32" s="4">
        <v>21</v>
      </c>
      <c r="E32" s="1">
        <f t="shared" si="0"/>
        <v>51.333333333333336</v>
      </c>
      <c r="F32" s="4">
        <v>22</v>
      </c>
      <c r="G32" s="4">
        <v>46</v>
      </c>
      <c r="H32" s="1">
        <f t="shared" si="1"/>
        <v>206.33333333333334</v>
      </c>
      <c r="I32" s="1">
        <f t="shared" si="2"/>
        <v>41.266666666666666</v>
      </c>
      <c r="J32" s="15">
        <v>329</v>
      </c>
      <c r="K32" s="18">
        <v>297</v>
      </c>
      <c r="L32" s="20" t="s">
        <v>94</v>
      </c>
      <c r="M32" s="4">
        <v>50</v>
      </c>
      <c r="N32" s="4">
        <v>48</v>
      </c>
      <c r="O32" s="4">
        <v>56</v>
      </c>
    </row>
    <row r="33" spans="1:15" ht="14.25">
      <c r="A33" s="2">
        <v>27</v>
      </c>
      <c r="B33" s="3" t="s">
        <v>32</v>
      </c>
      <c r="C33" s="4">
        <v>72</v>
      </c>
      <c r="D33" s="4">
        <v>25</v>
      </c>
      <c r="E33" s="1">
        <f t="shared" si="0"/>
        <v>45.666666666666664</v>
      </c>
      <c r="F33" s="4">
        <v>18</v>
      </c>
      <c r="G33" s="4">
        <v>32</v>
      </c>
      <c r="H33" s="1">
        <f t="shared" si="1"/>
        <v>192.66666666666666</v>
      </c>
      <c r="I33" s="1">
        <f t="shared" si="2"/>
        <v>38.53333333333333</v>
      </c>
      <c r="J33" s="15">
        <v>339</v>
      </c>
      <c r="K33" s="18">
        <v>364</v>
      </c>
      <c r="L33" s="20" t="s">
        <v>79</v>
      </c>
      <c r="M33" s="4">
        <v>45</v>
      </c>
      <c r="N33" s="4">
        <v>36</v>
      </c>
      <c r="O33" s="4">
        <v>56</v>
      </c>
    </row>
    <row r="34" spans="1:15" ht="14.25">
      <c r="A34" s="2">
        <v>21</v>
      </c>
      <c r="B34" s="3" t="s">
        <v>26</v>
      </c>
      <c r="C34" s="4">
        <v>68</v>
      </c>
      <c r="D34" s="4">
        <v>17</v>
      </c>
      <c r="E34" s="1">
        <f t="shared" si="0"/>
        <v>43</v>
      </c>
      <c r="F34" s="4">
        <v>26</v>
      </c>
      <c r="G34" s="4">
        <v>25</v>
      </c>
      <c r="H34" s="1">
        <f t="shared" si="1"/>
        <v>179</v>
      </c>
      <c r="I34" s="1">
        <f t="shared" si="2"/>
        <v>35.8</v>
      </c>
      <c r="J34" s="15">
        <v>349</v>
      </c>
      <c r="K34" s="18">
        <v>352</v>
      </c>
      <c r="L34" s="20" t="s">
        <v>80</v>
      </c>
      <c r="M34" s="4">
        <v>45</v>
      </c>
      <c r="N34" s="4">
        <v>28</v>
      </c>
      <c r="O34" s="4">
        <v>56</v>
      </c>
    </row>
    <row r="35" spans="1:15" ht="14.25">
      <c r="A35" s="2">
        <v>26</v>
      </c>
      <c r="B35" s="3" t="s">
        <v>31</v>
      </c>
      <c r="C35" s="4">
        <v>62</v>
      </c>
      <c r="D35" s="4">
        <v>7</v>
      </c>
      <c r="E35" s="1">
        <f t="shared" si="0"/>
        <v>44.666666666666664</v>
      </c>
      <c r="F35" s="4">
        <v>24</v>
      </c>
      <c r="G35" s="4">
        <v>12</v>
      </c>
      <c r="H35" s="1">
        <f t="shared" si="1"/>
        <v>149.66666666666666</v>
      </c>
      <c r="I35" s="1">
        <f t="shared" si="2"/>
        <v>29.93333333333333</v>
      </c>
      <c r="J35" s="15">
        <v>377</v>
      </c>
      <c r="K35" s="18">
        <v>365</v>
      </c>
      <c r="L35" s="20" t="s">
        <v>81</v>
      </c>
      <c r="M35" s="4">
        <v>30</v>
      </c>
      <c r="N35" s="4">
        <v>28</v>
      </c>
      <c r="O35" s="4">
        <v>76</v>
      </c>
    </row>
    <row r="36" spans="1:15" ht="14.25">
      <c r="A36" s="2">
        <v>15</v>
      </c>
      <c r="B36" s="3" t="s">
        <v>20</v>
      </c>
      <c r="C36" s="4">
        <v>56</v>
      </c>
      <c r="D36" s="4">
        <v>16</v>
      </c>
      <c r="E36" s="1">
        <f t="shared" si="0"/>
        <v>27.333333333333332</v>
      </c>
      <c r="F36" s="4">
        <v>12</v>
      </c>
      <c r="G36" s="4">
        <v>15</v>
      </c>
      <c r="H36" s="1">
        <f t="shared" si="1"/>
        <v>126.33333333333333</v>
      </c>
      <c r="I36" s="1">
        <f t="shared" si="2"/>
        <v>25.266666666666666</v>
      </c>
      <c r="J36" s="15">
        <v>395</v>
      </c>
      <c r="K36" s="18">
        <v>401</v>
      </c>
      <c r="L36" s="20" t="s">
        <v>82</v>
      </c>
      <c r="M36" s="4">
        <v>10</v>
      </c>
      <c r="N36" s="4">
        <v>32</v>
      </c>
      <c r="O36" s="4">
        <v>40</v>
      </c>
    </row>
    <row r="37" spans="1:15" ht="14.25">
      <c r="A37" s="2">
        <v>9</v>
      </c>
      <c r="B37" s="3" t="s">
        <v>15</v>
      </c>
      <c r="C37" s="4">
        <v>11</v>
      </c>
      <c r="D37" s="4">
        <v>20</v>
      </c>
      <c r="E37" s="1">
        <f t="shared" si="0"/>
        <v>26.666666666666668</v>
      </c>
      <c r="F37" s="4">
        <v>20</v>
      </c>
      <c r="G37" s="4">
        <v>15</v>
      </c>
      <c r="H37" s="1">
        <f t="shared" si="1"/>
        <v>92.66666666666667</v>
      </c>
      <c r="I37" s="1">
        <f t="shared" si="2"/>
        <v>18.533333333333335</v>
      </c>
      <c r="J37" s="15">
        <v>414</v>
      </c>
      <c r="K37" s="18">
        <v>415</v>
      </c>
      <c r="L37" s="20" t="s">
        <v>75</v>
      </c>
      <c r="M37" s="4">
        <v>20</v>
      </c>
      <c r="N37" s="4">
        <v>24</v>
      </c>
      <c r="O37" s="4">
        <v>36</v>
      </c>
    </row>
    <row r="38" spans="1:15" ht="14.25">
      <c r="A38" s="2">
        <v>12</v>
      </c>
      <c r="B38" s="3" t="s">
        <v>63</v>
      </c>
      <c r="C38" s="4">
        <v>13</v>
      </c>
      <c r="D38" s="4">
        <v>13</v>
      </c>
      <c r="E38" s="1">
        <f t="shared" si="0"/>
        <v>47.666666666666664</v>
      </c>
      <c r="F38" s="4">
        <v>6</v>
      </c>
      <c r="G38" s="4">
        <v>9</v>
      </c>
      <c r="H38" s="1">
        <f t="shared" si="1"/>
        <v>88.66666666666666</v>
      </c>
      <c r="I38" s="1">
        <f t="shared" si="2"/>
        <v>17.73333333333333</v>
      </c>
      <c r="J38" s="15">
        <v>415</v>
      </c>
      <c r="K38" s="18">
        <v>391</v>
      </c>
      <c r="L38" s="19" t="s">
        <v>95</v>
      </c>
      <c r="M38" s="4">
        <v>35</v>
      </c>
      <c r="N38" s="4">
        <v>40</v>
      </c>
      <c r="O38" s="4">
        <v>68</v>
      </c>
    </row>
    <row r="39" spans="1:15" ht="14.25">
      <c r="A39" s="2">
        <v>36</v>
      </c>
      <c r="B39" s="3" t="s">
        <v>44</v>
      </c>
      <c r="C39" s="4">
        <v>27</v>
      </c>
      <c r="D39" s="4">
        <v>10</v>
      </c>
      <c r="E39" s="1">
        <f t="shared" si="0"/>
        <v>18.666666666666668</v>
      </c>
      <c r="F39" s="4">
        <v>26</v>
      </c>
      <c r="G39" s="4">
        <v>0</v>
      </c>
      <c r="H39" s="1">
        <f t="shared" si="1"/>
        <v>81.66666666666667</v>
      </c>
      <c r="I39" s="1">
        <f t="shared" si="2"/>
        <v>16.333333333333336</v>
      </c>
      <c r="J39" s="15">
        <v>418</v>
      </c>
      <c r="K39" s="18">
        <v>418</v>
      </c>
      <c r="L39" s="19" t="s">
        <v>90</v>
      </c>
      <c r="M39" s="4">
        <v>20</v>
      </c>
      <c r="N39" s="4">
        <v>4</v>
      </c>
      <c r="O39" s="4">
        <v>32</v>
      </c>
    </row>
    <row r="40" spans="1:15" ht="13.5">
      <c r="A40" s="28" t="s">
        <v>41</v>
      </c>
      <c r="B40" s="29"/>
      <c r="C40" s="1">
        <f aca="true" t="shared" si="3" ref="C40:I40">SUM(C3:C39)/37</f>
        <v>67.67567567567568</v>
      </c>
      <c r="D40" s="1">
        <f t="shared" si="3"/>
        <v>50.91891891891892</v>
      </c>
      <c r="E40" s="1">
        <f t="shared" si="3"/>
        <v>58.56756756756756</v>
      </c>
      <c r="F40" s="1">
        <f t="shared" si="3"/>
        <v>53.45945945945946</v>
      </c>
      <c r="G40" s="1">
        <f t="shared" si="3"/>
        <v>54.86486486486486</v>
      </c>
      <c r="H40" s="1">
        <f t="shared" si="3"/>
        <v>285.4864864864865</v>
      </c>
      <c r="I40" s="1">
        <f t="shared" si="3"/>
        <v>57.09729729729731</v>
      </c>
      <c r="J40" s="30"/>
      <c r="K40" s="31"/>
      <c r="L40" s="32"/>
      <c r="M40" s="1">
        <f>SUM(M3:M39)/37</f>
        <v>64.45945945945945</v>
      </c>
      <c r="N40" s="1">
        <f>SUM(N3:N39)/37</f>
        <v>46.16216216216216</v>
      </c>
      <c r="O40" s="1">
        <f>SUM(O3:O39)/37</f>
        <v>65.08108108108108</v>
      </c>
    </row>
    <row r="41" spans="1:15" ht="14.25">
      <c r="A41" s="34"/>
      <c r="B41" s="5"/>
      <c r="C41" s="35"/>
      <c r="D41" s="35"/>
      <c r="E41" s="35"/>
      <c r="F41" s="35"/>
      <c r="G41" s="35"/>
      <c r="H41" s="35"/>
      <c r="I41" s="35"/>
      <c r="J41" s="36"/>
      <c r="K41" s="36"/>
      <c r="L41" s="36"/>
      <c r="M41" s="35"/>
      <c r="N41" s="35"/>
      <c r="O41" s="35"/>
    </row>
    <row r="42" spans="1:15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12" customFormat="1" ht="14.25">
      <c r="A43" s="11"/>
      <c r="B43" s="14" t="s">
        <v>45</v>
      </c>
      <c r="C43" s="14" t="s">
        <v>46</v>
      </c>
      <c r="D43" s="14" t="s">
        <v>47</v>
      </c>
      <c r="E43" s="14" t="s">
        <v>43</v>
      </c>
      <c r="F43" s="14" t="s">
        <v>48</v>
      </c>
      <c r="G43" s="14" t="s">
        <v>49</v>
      </c>
      <c r="H43" s="11"/>
      <c r="I43" s="11"/>
      <c r="J43" s="11"/>
      <c r="K43" s="21"/>
      <c r="L43" s="21"/>
      <c r="M43" s="14" t="s">
        <v>51</v>
      </c>
      <c r="N43" s="14" t="s">
        <v>50</v>
      </c>
      <c r="O43" s="14" t="s">
        <v>52</v>
      </c>
    </row>
    <row r="44" spans="1:15" ht="12.75">
      <c r="A44" s="6"/>
      <c r="B44" s="6">
        <v>100</v>
      </c>
      <c r="C44" s="6">
        <f>COUNTIF(C3:C39,"=100")</f>
        <v>0</v>
      </c>
      <c r="D44" s="6">
        <f>COUNTIF(D3:D39,"=100")</f>
        <v>0</v>
      </c>
      <c r="E44" s="6">
        <f>COUNTIF(E3:E39,"=100")</f>
        <v>0</v>
      </c>
      <c r="F44" s="6">
        <f>COUNTIF(F3:F39,"=100")</f>
        <v>1</v>
      </c>
      <c r="G44" s="6">
        <f>COUNTIF(G3:G39,"=100")</f>
        <v>1</v>
      </c>
      <c r="H44" s="6"/>
      <c r="I44" s="6"/>
      <c r="J44" s="6"/>
      <c r="K44" s="22"/>
      <c r="M44" s="6">
        <f>COUNTIF(M3:M39,"=100")</f>
        <v>4</v>
      </c>
      <c r="N44" s="6">
        <f>COUNTIF(N3:N39,"=100")</f>
        <v>0</v>
      </c>
      <c r="O44" s="6">
        <f>COUNTIF(O3:O39,"=100")</f>
        <v>1</v>
      </c>
    </row>
    <row r="45" spans="2:15" ht="12.75">
      <c r="B45" s="6" t="s">
        <v>53</v>
      </c>
      <c r="C45" s="6">
        <f>COUNTIF(C3:C39,"&gt;=90")-COUNTIF(C3:C39,"=100")</f>
        <v>0</v>
      </c>
      <c r="D45" s="6">
        <f>COUNTIF(D3:D39,"&gt;=90")-COUNTIF(D3:D39,"=100")</f>
        <v>2</v>
      </c>
      <c r="E45" s="6">
        <f>COUNTIF(E3:E39,"&gt;=90")-COUNTIF(E3:E39,"=100")</f>
        <v>3</v>
      </c>
      <c r="F45" s="6">
        <f>COUNTIF(F3:F39,"&gt;=90")-COUNTIF(F3:F39,"=100")</f>
        <v>5</v>
      </c>
      <c r="G45" s="6">
        <f>COUNTIF(G3:G39,"&gt;=90")-COUNTIF(G3:G39,"=100")</f>
        <v>1</v>
      </c>
      <c r="H45" s="6"/>
      <c r="I45" s="6"/>
      <c r="J45" s="6"/>
      <c r="K45" s="22"/>
      <c r="M45" s="6">
        <f>COUNTIF(M3:M39,"&gt;=90")-COUNTIF(M3:M39,"=100")</f>
        <v>5</v>
      </c>
      <c r="N45" s="6">
        <f>COUNTIF(N3:N39,"&gt;=90")-COUNTIF(N3:N39,"=100")</f>
        <v>1</v>
      </c>
      <c r="O45" s="6">
        <f>COUNTIF(O3:O39,"&gt;=90")-COUNTIF(O3:O39,"=100")</f>
        <v>2</v>
      </c>
    </row>
    <row r="46" spans="2:15" ht="12.75">
      <c r="B46" s="6" t="s">
        <v>54</v>
      </c>
      <c r="C46" s="6">
        <f>COUNTIF(C3:C39,"&gt;=80")-COUNTIF(C3:C39,"&gt;=90")</f>
        <v>7</v>
      </c>
      <c r="D46" s="6">
        <f>COUNTIF(D3:D39,"&gt;=80")-COUNTIF(D3:D39,"&gt;=90")</f>
        <v>3</v>
      </c>
      <c r="E46" s="6">
        <f>COUNTIF(E3:E39,"&gt;=80")-COUNTIF(E3:E39,"&gt;=90")</f>
        <v>1</v>
      </c>
      <c r="F46" s="6">
        <f>COUNTIF(F3:F39,"&gt;=80")-COUNTIF(F3:F39,"&gt;=90")</f>
        <v>1</v>
      </c>
      <c r="G46" s="6">
        <f>COUNTIF(G3:G39,"&gt;=80")-COUNTIF(G3:G39,"&gt;=90")</f>
        <v>6</v>
      </c>
      <c r="H46" s="6"/>
      <c r="I46" s="6"/>
      <c r="J46" s="6"/>
      <c r="K46" s="22"/>
      <c r="M46" s="6">
        <f>COUNTIF(M3:M39,"&gt;=80")-COUNTIF(M3:M39,"&gt;=90")</f>
        <v>3</v>
      </c>
      <c r="N46" s="6">
        <f>COUNTIF(N3:N39,"&gt;=80")-COUNTIF(N3:N39,"&gt;=90")</f>
        <v>2</v>
      </c>
      <c r="O46" s="6">
        <f>COUNTIF(O3:O39,"&gt;=80")-COUNTIF(O3:O39,"&gt;=90")</f>
        <v>4</v>
      </c>
    </row>
    <row r="47" spans="2:15" ht="12.75">
      <c r="B47" s="6" t="s">
        <v>55</v>
      </c>
      <c r="C47" s="6">
        <f>COUNTIF(C3:C39,"&gt;=70")-COUNTIF(C3:C39,"&gt;=80")</f>
        <v>13</v>
      </c>
      <c r="D47" s="6">
        <f>COUNTIF(D3:D39,"&gt;=70")-COUNTIF(D3:D39,"&gt;=80")</f>
        <v>5</v>
      </c>
      <c r="E47" s="6">
        <f>COUNTIF(E3:E39,"&gt;=70")-COUNTIF(E3:E39,"&gt;=80")</f>
        <v>6</v>
      </c>
      <c r="F47" s="6">
        <f>COUNTIF(F3:F39,"&gt;=70")-COUNTIF(F3:F39,"&gt;=80")</f>
        <v>4</v>
      </c>
      <c r="G47" s="6">
        <f>COUNTIF(G3:G39,"&gt;=70")-COUNTIF(G3:G39,"&gt;=80")</f>
        <v>3</v>
      </c>
      <c r="H47" s="6"/>
      <c r="I47" s="6"/>
      <c r="J47" s="6"/>
      <c r="K47" s="22"/>
      <c r="M47" s="6">
        <f>COUNTIF(M3:M39,"&gt;=70")-COUNTIF(M3:M39,"&gt;=80")</f>
        <v>5</v>
      </c>
      <c r="N47" s="6">
        <f>COUNTIF(N3:N39,"&gt;=70")-COUNTIF(N3:N39,"&gt;=80")</f>
        <v>1</v>
      </c>
      <c r="O47" s="6">
        <f>COUNTIF(O3:O39,"&gt;=70")-COUNTIF(O3:O39,"&gt;=80")</f>
        <v>7</v>
      </c>
    </row>
    <row r="48" spans="2:15" ht="13.5" thickBot="1">
      <c r="B48" s="8" t="s">
        <v>56</v>
      </c>
      <c r="C48" s="9">
        <f>COUNTIF(C3:C39,"&gt;=60")-COUNTIF(C3:C39,"&gt;=70")</f>
        <v>11</v>
      </c>
      <c r="D48" s="9">
        <f>COUNTIF(D3:D39,"&gt;=60")-COUNTIF(D3:D39,"&gt;=70")</f>
        <v>6</v>
      </c>
      <c r="E48" s="9">
        <f>COUNTIF(E3:E39,"&gt;=60")-COUNTIF(E3:E39,"&gt;=70")</f>
        <v>6</v>
      </c>
      <c r="F48" s="9">
        <f>COUNTIF(F3:F39,"&gt;=60")-COUNTIF(F3:F39,"&gt;=70")</f>
        <v>2</v>
      </c>
      <c r="G48" s="9">
        <f>COUNTIF(G3:G39,"&gt;=60")-COUNTIF(G3:G39,"&gt;=70")</f>
        <v>8</v>
      </c>
      <c r="H48" s="10"/>
      <c r="I48" s="10"/>
      <c r="J48" s="10"/>
      <c r="K48" s="23"/>
      <c r="L48" s="24"/>
      <c r="M48" s="9">
        <f>COUNTIF(M3:M39,"&gt;=60")-COUNTIF(M3:M39,"&gt;=70")</f>
        <v>3</v>
      </c>
      <c r="N48" s="9">
        <f>COUNTIF(N3:N39,"&gt;=60")-COUNTIF(N3:N39,"&gt;=70")</f>
        <v>4</v>
      </c>
      <c r="O48" s="9">
        <f>COUNTIF(O3:O39,"&gt;=60")-COUNTIF(O3:O39,"&gt;=70")</f>
        <v>8</v>
      </c>
    </row>
    <row r="49" spans="2:15" ht="12.75">
      <c r="B49" s="5" t="s">
        <v>57</v>
      </c>
      <c r="C49" s="6">
        <f>COUNTIF(C3:C39,"&gt;=50")-COUNTIF(C3:C39,"&gt;=60")</f>
        <v>3</v>
      </c>
      <c r="D49" s="6">
        <f>COUNTIF(D3:D39,"&gt;=50")-COUNTIF(D3:D39,"&gt;=60")</f>
        <v>6</v>
      </c>
      <c r="E49" s="6">
        <f>COUNTIF(E3:E39,"&gt;=50")-COUNTIF(E3:E39,"&gt;=60")</f>
        <v>8</v>
      </c>
      <c r="F49" s="6">
        <f>COUNTIF(F3:F39,"&gt;=50")-COUNTIF(F3:F39,"&gt;=60")</f>
        <v>8</v>
      </c>
      <c r="G49" s="6">
        <f>COUNTIF(G3:G39,"&gt;=50")-COUNTIF(G3:G39,"&gt;=60")</f>
        <v>4</v>
      </c>
      <c r="H49" s="10"/>
      <c r="I49" s="10"/>
      <c r="J49" s="10"/>
      <c r="K49" s="23"/>
      <c r="L49" s="24"/>
      <c r="M49" s="6">
        <f>COUNTIF(M3:M39,"&gt;=50")-COUNTIF(M3:M39,"&gt;=60")</f>
        <v>10</v>
      </c>
      <c r="N49" s="6">
        <f>COUNTIF(N3:N39,"&gt;=50")-COUNTIF(N3:N39,"&gt;=60")</f>
        <v>6</v>
      </c>
      <c r="O49" s="6">
        <f>COUNTIF(O3:O39,"&gt;=50")-COUNTIF(O3:O39,"&gt;=60")</f>
        <v>10</v>
      </c>
    </row>
    <row r="50" spans="2:15" ht="12.75">
      <c r="B50" s="5" t="s">
        <v>58</v>
      </c>
      <c r="C50" s="6">
        <f>COUNTIF(C3:C39,"&gt;=40")-COUNTIF(C3:C39,"&gt;=50")</f>
        <v>0</v>
      </c>
      <c r="D50" s="6">
        <f>COUNTIF(D3:D39,"&gt;=40")-COUNTIF(D3:D39,"&gt;=50")</f>
        <v>3</v>
      </c>
      <c r="E50" s="6">
        <f>COUNTIF(E3:E39,"&gt;=40")-COUNTIF(E3:E39,"&gt;=50")</f>
        <v>10</v>
      </c>
      <c r="F50" s="6">
        <f>COUNTIF(F3:F39,"&gt;=40")-COUNTIF(F3:F39,"&gt;=50")</f>
        <v>6</v>
      </c>
      <c r="G50" s="6">
        <f>COUNTIF(G3:G39,"&gt;=40")-COUNTIF(G3:G39,"&gt;=50")</f>
        <v>4</v>
      </c>
      <c r="H50" s="10"/>
      <c r="I50" s="10"/>
      <c r="J50" s="10"/>
      <c r="K50" s="23"/>
      <c r="L50" s="24"/>
      <c r="M50" s="6">
        <f>COUNTIF(M3:M39,"&gt;=40")-COUNTIF(M3:M39,"&gt;=50")</f>
        <v>2</v>
      </c>
      <c r="N50" s="6">
        <f>COUNTIF(N3:N39,"&gt;=40")-COUNTIF(N3:N39,"&gt;=50")</f>
        <v>9</v>
      </c>
      <c r="O50" s="6">
        <f>COUNTIF(O3:O39,"&gt;=40")-COUNTIF(O3:O39,"&gt;=50")</f>
        <v>3</v>
      </c>
    </row>
    <row r="51" spans="2:15" ht="12.75">
      <c r="B51" s="5" t="s">
        <v>59</v>
      </c>
      <c r="C51" s="6">
        <f>COUNTIF(C3:C39,"&gt;=30")-COUNTIF(C3:C39,"&gt;=40")</f>
        <v>0</v>
      </c>
      <c r="D51" s="6">
        <f>COUNTIF(D3:D39,"&gt;=30")-COUNTIF(D3:D39,"&gt;=40")</f>
        <v>0</v>
      </c>
      <c r="E51" s="6">
        <f>COUNTIF(E3:E39,"&gt;=30")-COUNTIF(E3:E39,"&gt;=40")</f>
        <v>0</v>
      </c>
      <c r="F51" s="6">
        <f>COUNTIF(F3:F39,"&gt;=30")-COUNTIF(F3:F39,"&gt;=40")</f>
        <v>2</v>
      </c>
      <c r="G51" s="6">
        <f>COUNTIF(G3:G39,"&gt;=30")-COUNTIF(G3:G39,"&gt;=40")</f>
        <v>2</v>
      </c>
      <c r="H51" s="10"/>
      <c r="I51" s="10"/>
      <c r="J51" s="10"/>
      <c r="K51" s="23"/>
      <c r="L51" s="24"/>
      <c r="M51" s="6">
        <f>COUNTIF(M3:M39,"&gt;=30")-COUNTIF(M3:M39,"&gt;=40")</f>
        <v>2</v>
      </c>
      <c r="N51" s="6">
        <f>COUNTIF(N3:N39,"&gt;=30")-COUNTIF(N3:N39,"&gt;=40")</f>
        <v>8</v>
      </c>
      <c r="O51" s="6">
        <f>COUNTIF(O3:O39,"&gt;=30")-COUNTIF(O3:O39,"&gt;=40")</f>
        <v>2</v>
      </c>
    </row>
    <row r="52" spans="2:15" ht="12.75">
      <c r="B52" s="5" t="s">
        <v>60</v>
      </c>
      <c r="C52" s="6">
        <f>COUNTIF(C3:C39,"&gt;=20")-COUNTIF(C3:C39,"&gt;=30")</f>
        <v>1</v>
      </c>
      <c r="D52" s="6">
        <f>COUNTIF(D3:D39,"&gt;=20")-COUNTIF(D3:D39,"&gt;=30")</f>
        <v>6</v>
      </c>
      <c r="E52" s="6">
        <f>COUNTIF(E3:E39,"&gt;=20")-COUNTIF(E3:E39,"&gt;=30")</f>
        <v>2</v>
      </c>
      <c r="F52" s="6">
        <f>COUNTIF(F3:F39,"&gt;=20")-COUNTIF(F3:F39,"&gt;=30")</f>
        <v>5</v>
      </c>
      <c r="G52" s="6">
        <f>COUNTIF(G3:G39,"&gt;=20")-COUNTIF(G3:G39,"&gt;=30")</f>
        <v>3</v>
      </c>
      <c r="H52" s="10"/>
      <c r="I52" s="10"/>
      <c r="J52" s="10"/>
      <c r="K52" s="23"/>
      <c r="L52" s="24"/>
      <c r="M52" s="6">
        <f>COUNTIF(M3:M39,"&gt;=20")-COUNTIF(M3:M39,"&gt;=30")</f>
        <v>2</v>
      </c>
      <c r="N52" s="6">
        <f>COUNTIF(N3:N39,"&gt;=20")-COUNTIF(N3:N39,"&gt;=30")</f>
        <v>5</v>
      </c>
      <c r="O52" s="6">
        <f>COUNTIF(O3:O39,"&gt;=20")-COUNTIF(O3:O39,"&gt;=30")</f>
        <v>0</v>
      </c>
    </row>
    <row r="53" spans="2:15" ht="12.75">
      <c r="B53" s="5" t="s">
        <v>61</v>
      </c>
      <c r="C53" s="6">
        <f>COUNTIF(C3:C39,"&gt;=10")-COUNTIF(C3:C39,"&gt;=20")</f>
        <v>2</v>
      </c>
      <c r="D53" s="6">
        <f>COUNTIF(D3:D39,"&gt;=10")-COUNTIF(D3:D39,"&gt;=20")</f>
        <v>5</v>
      </c>
      <c r="E53" s="6">
        <f>COUNTIF(E3:E39,"&gt;=10")-COUNTIF(E3:E39,"&gt;=20")</f>
        <v>1</v>
      </c>
      <c r="F53" s="6">
        <f>COUNTIF(F3:F39,"&gt;=10")-COUNTIF(F3:F39,"&gt;=20")</f>
        <v>2</v>
      </c>
      <c r="G53" s="6">
        <f>COUNTIF(G3:G39,"&gt;=10")-COUNTIF(G3:G39,"&gt;=20")</f>
        <v>3</v>
      </c>
      <c r="H53" s="10"/>
      <c r="I53" s="10"/>
      <c r="J53" s="10"/>
      <c r="K53" s="23"/>
      <c r="L53" s="24"/>
      <c r="M53" s="6">
        <f>COUNTIF(M3:M39,"&gt;=10")-COUNTIF(M3:M39,"&gt;=20")</f>
        <v>1</v>
      </c>
      <c r="N53" s="6">
        <f>COUNTIF(N3:N39,"&gt;=10")-COUNTIF(N3:N39,"&gt;=20")</f>
        <v>0</v>
      </c>
      <c r="O53" s="6">
        <f>COUNTIF(O3:O39,"&gt;=10")-COUNTIF(O3:O39,"&gt;=20")</f>
        <v>0</v>
      </c>
    </row>
    <row r="54" spans="2:15" ht="12.75">
      <c r="B54" s="5" t="s">
        <v>62</v>
      </c>
      <c r="C54" s="6">
        <f>COUNTIF(C3:C39,"&gt;=0")-COUNTIF(C3:C39,"&gt;=10")</f>
        <v>0</v>
      </c>
      <c r="D54" s="6">
        <f>COUNTIF(D3:D39,"&gt;=0")-COUNTIF(D3:D39,"&gt;=10")</f>
        <v>1</v>
      </c>
      <c r="E54" s="6">
        <f>COUNTIF(E3:E39,"&gt;=0")-COUNTIF(E3:E39,"&gt;=10")</f>
        <v>0</v>
      </c>
      <c r="F54" s="6">
        <f>COUNTIF(F3:F39,"&gt;=0")-COUNTIF(F3:F39,"&gt;=10")</f>
        <v>1</v>
      </c>
      <c r="G54" s="6">
        <f>COUNTIF(G3:G39,"&gt;=0")-COUNTIF(G3:G39,"&gt;=10")</f>
        <v>2</v>
      </c>
      <c r="H54" s="10"/>
      <c r="I54" s="10"/>
      <c r="J54" s="10"/>
      <c r="K54" s="23"/>
      <c r="L54" s="24"/>
      <c r="M54" s="6">
        <f>COUNTIF(M3:M39,"&gt;=0")-COUNTIF(M3:M39,"&gt;=10")</f>
        <v>0</v>
      </c>
      <c r="N54" s="6">
        <f>COUNTIF(N3:N39,"&gt;=0")-COUNTIF(N3:N39,"&gt;=10")</f>
        <v>1</v>
      </c>
      <c r="O54" s="6">
        <f>COUNTIF(O3:O39,"&gt;=0")-COUNTIF(O3:O39,"&gt;=10")</f>
        <v>0</v>
      </c>
    </row>
    <row r="55" spans="13:15" ht="12.75">
      <c r="M55" s="6"/>
      <c r="N55" s="6"/>
      <c r="O55" s="6"/>
    </row>
    <row r="56" spans="13:15" ht="12.75">
      <c r="M56" s="6"/>
      <c r="N56" s="6"/>
      <c r="O56" s="6"/>
    </row>
    <row r="57" spans="13:15" ht="12.75">
      <c r="M57" s="6"/>
      <c r="N57" s="6"/>
      <c r="O57" s="6"/>
    </row>
    <row r="58" spans="13:15" ht="12.75">
      <c r="M58" s="6"/>
      <c r="N58" s="6"/>
      <c r="O58" s="6"/>
    </row>
    <row r="59" spans="13:15" ht="12.75">
      <c r="M59" s="6"/>
      <c r="N59" s="6"/>
      <c r="O59" s="6"/>
    </row>
    <row r="60" spans="13:15" ht="12.75">
      <c r="M60" s="6"/>
      <c r="N60" s="6"/>
      <c r="O60" s="6"/>
    </row>
    <row r="61" spans="13:15" ht="12.75">
      <c r="M61" s="6"/>
      <c r="N61" s="6"/>
      <c r="O61" s="6"/>
    </row>
    <row r="62" spans="13:15" ht="12.75">
      <c r="M62" s="6"/>
      <c r="N62" s="6"/>
      <c r="O62" s="6"/>
    </row>
    <row r="63" spans="13:15" ht="12.75">
      <c r="M63" s="6"/>
      <c r="N63" s="6"/>
      <c r="O63" s="6"/>
    </row>
    <row r="64" spans="13:15" ht="12.75">
      <c r="M64" s="6"/>
      <c r="N64" s="6"/>
      <c r="O64" s="6"/>
    </row>
    <row r="65" spans="13:15" ht="12.75">
      <c r="M65" s="6"/>
      <c r="N65" s="6"/>
      <c r="O65" s="6"/>
    </row>
    <row r="66" spans="13:15" ht="12.75">
      <c r="M66" s="6"/>
      <c r="N66" s="6"/>
      <c r="O66" s="6"/>
    </row>
    <row r="67" spans="13:15" ht="12.75">
      <c r="M67" s="6"/>
      <c r="N67" s="6"/>
      <c r="O67" s="6"/>
    </row>
    <row r="68" spans="13:15" ht="12.75">
      <c r="M68" s="6"/>
      <c r="N68" s="6"/>
      <c r="O68" s="6"/>
    </row>
    <row r="69" spans="13:15" ht="12.75">
      <c r="M69" s="6"/>
      <c r="N69" s="6"/>
      <c r="O69" s="6"/>
    </row>
    <row r="70" spans="13:15" ht="12.75">
      <c r="M70" s="6"/>
      <c r="N70" s="6"/>
      <c r="O70" s="6"/>
    </row>
    <row r="71" spans="13:15" ht="12.75">
      <c r="M71" s="6"/>
      <c r="N71" s="6"/>
      <c r="O71" s="6"/>
    </row>
    <row r="72" spans="13:15" ht="12.75">
      <c r="M72" s="6"/>
      <c r="N72" s="6"/>
      <c r="O72" s="6"/>
    </row>
    <row r="73" spans="13:15" ht="12.75">
      <c r="M73" s="6"/>
      <c r="N73" s="6"/>
      <c r="O73" s="6"/>
    </row>
  </sheetData>
  <mergeCells count="4">
    <mergeCell ref="A42:O42"/>
    <mergeCell ref="A40:B40"/>
    <mergeCell ref="A1:O1"/>
    <mergeCell ref="J40:L40"/>
  </mergeCells>
  <printOptions/>
  <pageMargins left="0.708661417322834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topcore</cp:lastModifiedBy>
  <cp:lastPrinted>2009-06-02T04:40:28Z</cp:lastPrinted>
  <dcterms:created xsi:type="dcterms:W3CDTF">2007-10-18T09:44:10Z</dcterms:created>
  <dcterms:modified xsi:type="dcterms:W3CDTF">2009-06-02T04:41:06Z</dcterms:modified>
  <cp:category/>
  <cp:version/>
  <cp:contentType/>
  <cp:contentStatus/>
</cp:coreProperties>
</file>